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rv-test\Keith-mapcheck\1s13s23-wsi-txt\"/>
    </mc:Choice>
  </mc:AlternateContent>
  <xr:revisionPtr revIDLastSave="0" documentId="13_ncr:1_{CBCDB2EC-B0C5-4483-8FF3-C8265F44E807}" xr6:coauthVersionLast="45" xr6:coauthVersionMax="45" xr10:uidLastSave="{00000000-0000-0000-0000-000000000000}"/>
  <bookViews>
    <workbookView xWindow="1560" yWindow="1560" windowWidth="21600" windowHeight="11385" activeTab="1" xr2:uid="{00000000-000D-0000-FFFF-FFFF00000000}"/>
  </bookViews>
  <sheets>
    <sheet name="PointData" sheetId="1" r:id="rId1"/>
    <sheet name="Results" sheetId="2" r:id="rId2"/>
  </sheets>
  <definedNames>
    <definedName name="_xlnm._FilterDatabase" localSheetId="0" hidden="1">PointData!$A$13:$L$14</definedName>
    <definedName name="AdjZDiff">PointData!$H$14:$H$296</definedName>
    <definedName name="Hard">PointData!$J$14:$J$249:INDEX(PointData!$J$14:$J$249,COUNT(PointData!$J$14:$J$249))</definedName>
    <definedName name="HardDiff">PointData!$J$14:$J$296</definedName>
    <definedName name="Point">PointData!$A$14:$A$296</definedName>
    <definedName name="SoftDiff">PointData!$K$14:$K$296</definedName>
    <definedName name="X">PointData!$B$14:$B$296</definedName>
    <definedName name="Y">PointData!$C$14:$C$296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B11" i="1" l="1"/>
  <c r="H14" i="1"/>
  <c r="B28" i="2" l="1"/>
  <c r="A25" i="2"/>
  <c r="A24" i="2"/>
  <c r="A17" i="2"/>
  <c r="A16" i="2"/>
  <c r="E15" i="2"/>
  <c r="E14" i="2"/>
  <c r="K14" i="1" l="1"/>
  <c r="J14" i="1"/>
  <c r="C17" i="2" l="1"/>
  <c r="C16" i="2"/>
  <c r="D17" i="2"/>
  <c r="D16" i="2"/>
  <c r="B21" i="2" l="1"/>
  <c r="C21" i="2" s="1"/>
  <c r="B20" i="2"/>
  <c r="C20" i="2" s="1"/>
  <c r="B17" i="2"/>
  <c r="B16" i="2"/>
  <c r="B25" i="2"/>
  <c r="B24" i="2"/>
  <c r="B14" i="2"/>
  <c r="B13" i="2"/>
  <c r="B12" i="2"/>
  <c r="B11" i="2"/>
  <c r="B10" i="2"/>
  <c r="F14" i="1" l="1"/>
  <c r="C14" i="2" l="1" a="1"/>
  <c r="C14" i="2" s="1"/>
  <c r="C13" i="2" a="1"/>
  <c r="C13" i="2" s="1"/>
  <c r="C12" i="2" a="1"/>
  <c r="C12" i="2" s="1"/>
  <c r="C11" i="2" a="1"/>
  <c r="C11" i="2" s="1"/>
  <c r="C10" i="2" a="1"/>
  <c r="C10" i="2" s="1"/>
  <c r="D13" i="2" a="1"/>
  <c r="D13" i="2" s="1"/>
  <c r="D12" i="2" a="1"/>
  <c r="D12" i="2" s="1"/>
  <c r="D11" i="2" a="1"/>
  <c r="D11" i="2" s="1"/>
  <c r="D10" i="2" a="1"/>
  <c r="D10" i="2" s="1"/>
  <c r="D14" i="2" a="1"/>
  <c r="D14" i="2" s="1"/>
  <c r="B15" i="2"/>
  <c r="B22" i="2" l="1"/>
  <c r="C15" i="2" l="1"/>
  <c r="B19" i="2"/>
  <c r="C22" i="2"/>
  <c r="D15" i="2" l="1"/>
</calcChain>
</file>

<file path=xl/sharedStrings.xml><?xml version="1.0" encoding="utf-8"?>
<sst xmlns="http://schemas.openxmlformats.org/spreadsheetml/2006/main" count="658" uniqueCount="59">
  <si>
    <t>POINT TO SURFACE - COMPARISON REPORT</t>
  </si>
  <si>
    <t>WISCONSIN DOT REPORT</t>
  </si>
  <si>
    <t>Point Source</t>
  </si>
  <si>
    <t>DTM Name</t>
  </si>
  <si>
    <t>Description</t>
  </si>
  <si>
    <t>POINT Name/ID</t>
  </si>
  <si>
    <t>X</t>
  </si>
  <si>
    <t>Y</t>
  </si>
  <si>
    <t>FIELD Z</t>
  </si>
  <si>
    <t>DTM Z</t>
  </si>
  <si>
    <t>Z Diff</t>
  </si>
  <si>
    <t>GOAL 90%</t>
  </si>
  <si>
    <t>GOAL 95%</t>
  </si>
  <si>
    <t>GOAL 50%/50%</t>
  </si>
  <si>
    <t>Points outside of DTM</t>
  </si>
  <si>
    <t>Total Points projected onto DTM</t>
  </si>
  <si>
    <t>Total Points Selected</t>
  </si>
  <si>
    <t>Point Name</t>
  </si>
  <si>
    <t>Min</t>
  </si>
  <si>
    <t>Max</t>
  </si>
  <si>
    <t>Average</t>
  </si>
  <si>
    <t>All Points</t>
  </si>
  <si>
    <t>Hard Pts</t>
  </si>
  <si>
    <t>Soft Pts</t>
  </si>
  <si>
    <t>Std Deviation</t>
  </si>
  <si>
    <t>RMSE</t>
  </si>
  <si>
    <t>95% Confidence</t>
  </si>
  <si>
    <t>Elev Diff</t>
  </si>
  <si>
    <t>Hard Diff</t>
  </si>
  <si>
    <t>Soft Diff</t>
  </si>
  <si>
    <t>Exclude</t>
  </si>
  <si>
    <t>Number of survey pts above DTM</t>
  </si>
  <si>
    <t>Number of survey pts below DTM</t>
  </si>
  <si>
    <t>Above / Below split</t>
  </si>
  <si>
    <t xml:space="preserve">The DTM surface is generally </t>
  </si>
  <si>
    <t>when compared to the check points (true ground)</t>
  </si>
  <si>
    <t>Adj Z Diff</t>
  </si>
  <si>
    <t>Z Bump DTM</t>
  </si>
  <si>
    <t>(Y)</t>
  </si>
  <si>
    <t>Tolerance 1 =</t>
  </si>
  <si>
    <t>Tolerance 2 =</t>
  </si>
  <si>
    <t>enter value on 'Results' tab</t>
  </si>
  <si>
    <t>Short Desc</t>
  </si>
  <si>
    <t>Long Desc</t>
  </si>
  <si>
    <t>CREATED BY:  DOTKDS</t>
  </si>
  <si>
    <t>CREATED ON:  2021-01-22</t>
  </si>
  <si>
    <t>Point Group: _All Points</t>
  </si>
  <si>
    <t>XP1S13S23_REV11</t>
  </si>
  <si>
    <t>EA</t>
  </si>
  <si>
    <t>EA more stuff</t>
  </si>
  <si>
    <t>EA  more stuff</t>
  </si>
  <si>
    <t>XYZ</t>
  </si>
  <si>
    <t>lyn</t>
  </si>
  <si>
    <t>point - (1)</t>
  </si>
  <si>
    <t>nwprtw</t>
  </si>
  <si>
    <t>point - (2)</t>
  </si>
  <si>
    <t>dh5387</t>
  </si>
  <si>
    <t>dh5203</t>
  </si>
  <si>
    <t>dh5591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</si>
</sst>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0" fontId="1" fillId="0" borderId="0" xfId="0" applyNumberFormat="1" applyFont="1"/>
    <xf numFmtId="0" fontId="1" fillId="0" borderId="0" xfId="0" applyFont="1" applyAlignment="1">
      <alignment horizontal="right"/>
    </xf>
    <xf numFmtId="9" fontId="1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" fontId="0" fillId="0" borderId="0" xfId="0" applyNumberFormat="1" applyFont="1" applyFill="1" applyAlignment="1">
      <alignment horizontal="center"/>
    </xf>
    <xf numFmtId="2" fontId="0" fillId="2" borderId="1" xfId="0" applyNumberForma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 Difference</a:t>
            </a:r>
            <a:r>
              <a:rPr lang="en-US" baseline="0"/>
              <a:t> vs. X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28258967629047E-2"/>
          <c:y val="0.16708333333333336"/>
          <c:w val="0.85090507436570428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[0]!X</c:f>
              <c:numCache>
                <c:formatCode>General</c:formatCode>
                <c:ptCount val="283"/>
                <c:pt idx="0">
                  <c:v>635822.38500000001</c:v>
                </c:pt>
                <c:pt idx="1">
                  <c:v>635783.24800000002</c:v>
                </c:pt>
                <c:pt idx="2">
                  <c:v>635755.53200000001</c:v>
                </c:pt>
                <c:pt idx="3">
                  <c:v>635752.20600000001</c:v>
                </c:pt>
                <c:pt idx="4">
                  <c:v>635741.522</c:v>
                </c:pt>
                <c:pt idx="5">
                  <c:v>635744.37800000003</c:v>
                </c:pt>
                <c:pt idx="6">
                  <c:v>635761.848</c:v>
                </c:pt>
                <c:pt idx="7">
                  <c:v>635768.06599999999</c:v>
                </c:pt>
                <c:pt idx="8">
                  <c:v>635753.83400000003</c:v>
                </c:pt>
                <c:pt idx="9">
                  <c:v>635771.58600000001</c:v>
                </c:pt>
                <c:pt idx="10">
                  <c:v>635785.69700000004</c:v>
                </c:pt>
                <c:pt idx="11">
                  <c:v>635762.62300000002</c:v>
                </c:pt>
                <c:pt idx="12">
                  <c:v>635784.88500000001</c:v>
                </c:pt>
                <c:pt idx="13">
                  <c:v>635767.67500000005</c:v>
                </c:pt>
                <c:pt idx="14">
                  <c:v>635763.755</c:v>
                </c:pt>
                <c:pt idx="15">
                  <c:v>635799.18200000003</c:v>
                </c:pt>
                <c:pt idx="16">
                  <c:v>635759.10900000005</c:v>
                </c:pt>
                <c:pt idx="17">
                  <c:v>635773.88500000001</c:v>
                </c:pt>
                <c:pt idx="18">
                  <c:v>635782.36899999995</c:v>
                </c:pt>
                <c:pt idx="19">
                  <c:v>635800.71699999995</c:v>
                </c:pt>
                <c:pt idx="20">
                  <c:v>635822.04700000002</c:v>
                </c:pt>
                <c:pt idx="21">
                  <c:v>635809.81299999997</c:v>
                </c:pt>
                <c:pt idx="22">
                  <c:v>635822.17599999998</c:v>
                </c:pt>
                <c:pt idx="23">
                  <c:v>635834.37899999996</c:v>
                </c:pt>
                <c:pt idx="24">
                  <c:v>635854.93000000005</c:v>
                </c:pt>
                <c:pt idx="25">
                  <c:v>635834.973</c:v>
                </c:pt>
                <c:pt idx="26">
                  <c:v>635855.99899999995</c:v>
                </c:pt>
                <c:pt idx="27">
                  <c:v>635823.92500000005</c:v>
                </c:pt>
                <c:pt idx="28">
                  <c:v>635835.29399999999</c:v>
                </c:pt>
                <c:pt idx="29">
                  <c:v>635770.245</c:v>
                </c:pt>
                <c:pt idx="30">
                  <c:v>635807.52</c:v>
                </c:pt>
                <c:pt idx="31">
                  <c:v>635888.54500000004</c:v>
                </c:pt>
                <c:pt idx="32">
                  <c:v>635820.58900000004</c:v>
                </c:pt>
                <c:pt idx="33">
                  <c:v>635777.45700000005</c:v>
                </c:pt>
                <c:pt idx="34">
                  <c:v>635786.69700000004</c:v>
                </c:pt>
                <c:pt idx="35">
                  <c:v>635820.08200000005</c:v>
                </c:pt>
                <c:pt idx="36">
                  <c:v>635869.07299999997</c:v>
                </c:pt>
                <c:pt idx="37">
                  <c:v>635820.33799999999</c:v>
                </c:pt>
                <c:pt idx="38">
                  <c:v>635783.05200000003</c:v>
                </c:pt>
                <c:pt idx="39">
                  <c:v>635784.87899999996</c:v>
                </c:pt>
                <c:pt idx="40">
                  <c:v>635821.41299999994</c:v>
                </c:pt>
                <c:pt idx="41">
                  <c:v>635872.12199999997</c:v>
                </c:pt>
                <c:pt idx="42">
                  <c:v>635841.56599999999</c:v>
                </c:pt>
                <c:pt idx="43">
                  <c:v>635820.42099999997</c:v>
                </c:pt>
                <c:pt idx="44">
                  <c:v>635787.67500000005</c:v>
                </c:pt>
                <c:pt idx="45">
                  <c:v>635798.125</c:v>
                </c:pt>
                <c:pt idx="46">
                  <c:v>635820.38399999996</c:v>
                </c:pt>
                <c:pt idx="47">
                  <c:v>635859.25899999996</c:v>
                </c:pt>
                <c:pt idx="48">
                  <c:v>635848.23699999996</c:v>
                </c:pt>
                <c:pt idx="49">
                  <c:v>635819.174</c:v>
                </c:pt>
                <c:pt idx="50">
                  <c:v>635801.46699999995</c:v>
                </c:pt>
                <c:pt idx="51">
                  <c:v>635853.69900000002</c:v>
                </c:pt>
                <c:pt idx="52">
                  <c:v>635820.81499999994</c:v>
                </c:pt>
                <c:pt idx="53">
                  <c:v>635847.63199999998</c:v>
                </c:pt>
                <c:pt idx="54">
                  <c:v>635842.62</c:v>
                </c:pt>
                <c:pt idx="55">
                  <c:v>635800.821</c:v>
                </c:pt>
                <c:pt idx="56">
                  <c:v>635791.68299999996</c:v>
                </c:pt>
                <c:pt idx="57">
                  <c:v>635795.76599999995</c:v>
                </c:pt>
                <c:pt idx="58">
                  <c:v>635823.26699999999</c:v>
                </c:pt>
                <c:pt idx="59">
                  <c:v>635881.06200000003</c:v>
                </c:pt>
                <c:pt idx="60">
                  <c:v>635915.88800000004</c:v>
                </c:pt>
                <c:pt idx="61">
                  <c:v>635928.16099999996</c:v>
                </c:pt>
                <c:pt idx="62">
                  <c:v>635892.51800000004</c:v>
                </c:pt>
                <c:pt idx="63">
                  <c:v>635823.71200000006</c:v>
                </c:pt>
                <c:pt idx="64">
                  <c:v>635743.96600000001</c:v>
                </c:pt>
                <c:pt idx="65">
                  <c:v>635765.022</c:v>
                </c:pt>
                <c:pt idx="66">
                  <c:v>635746.24300000002</c:v>
                </c:pt>
                <c:pt idx="67">
                  <c:v>635783.76399999997</c:v>
                </c:pt>
                <c:pt idx="68">
                  <c:v>635826.6</c:v>
                </c:pt>
                <c:pt idx="69">
                  <c:v>635851.18099999998</c:v>
                </c:pt>
                <c:pt idx="70">
                  <c:v>635855.57900000003</c:v>
                </c:pt>
                <c:pt idx="71">
                  <c:v>635826.08799999999</c:v>
                </c:pt>
                <c:pt idx="72">
                  <c:v>635788.60100000002</c:v>
                </c:pt>
                <c:pt idx="73">
                  <c:v>635797.61699999997</c:v>
                </c:pt>
                <c:pt idx="74">
                  <c:v>635846.94400000002</c:v>
                </c:pt>
                <c:pt idx="75">
                  <c:v>635734.24199999997</c:v>
                </c:pt>
                <c:pt idx="76">
                  <c:v>635767.28500000003</c:v>
                </c:pt>
                <c:pt idx="77">
                  <c:v>635829.27899999998</c:v>
                </c:pt>
                <c:pt idx="78">
                  <c:v>635856.39199999999</c:v>
                </c:pt>
                <c:pt idx="79">
                  <c:v>635829.30099999998</c:v>
                </c:pt>
                <c:pt idx="80">
                  <c:v>635793.06599999999</c:v>
                </c:pt>
                <c:pt idx="81">
                  <c:v>635755.05799999996</c:v>
                </c:pt>
                <c:pt idx="82">
                  <c:v>635794.39500000002</c:v>
                </c:pt>
                <c:pt idx="83">
                  <c:v>635850.72499999998</c:v>
                </c:pt>
                <c:pt idx="84">
                  <c:v>635851.299</c:v>
                </c:pt>
                <c:pt idx="85">
                  <c:v>635835.36399999994</c:v>
                </c:pt>
                <c:pt idx="86">
                  <c:v>635782.68599999999</c:v>
                </c:pt>
                <c:pt idx="87">
                  <c:v>635779.57200000004</c:v>
                </c:pt>
                <c:pt idx="88">
                  <c:v>635816.11199999996</c:v>
                </c:pt>
                <c:pt idx="89">
                  <c:v>635835.67599999998</c:v>
                </c:pt>
                <c:pt idx="90">
                  <c:v>635854.12</c:v>
                </c:pt>
                <c:pt idx="91">
                  <c:v>635860.04599999997</c:v>
                </c:pt>
                <c:pt idx="92">
                  <c:v>635863.69999999995</c:v>
                </c:pt>
                <c:pt idx="93">
                  <c:v>635837</c:v>
                </c:pt>
                <c:pt idx="94">
                  <c:v>635857.18500000006</c:v>
                </c:pt>
                <c:pt idx="95">
                  <c:v>635808.54399999999</c:v>
                </c:pt>
                <c:pt idx="96">
                  <c:v>635768.72499999998</c:v>
                </c:pt>
                <c:pt idx="97">
                  <c:v>635771.81999999995</c:v>
                </c:pt>
                <c:pt idx="98">
                  <c:v>635787.52500000002</c:v>
                </c:pt>
                <c:pt idx="99">
                  <c:v>635754.103</c:v>
                </c:pt>
                <c:pt idx="100">
                  <c:v>635775.69499999995</c:v>
                </c:pt>
                <c:pt idx="101">
                  <c:v>635757.00800000003</c:v>
                </c:pt>
                <c:pt idx="102">
                  <c:v>635779.70799999998</c:v>
                </c:pt>
                <c:pt idx="103">
                  <c:v>635759.83700000006</c:v>
                </c:pt>
                <c:pt idx="104">
                  <c:v>635778.42200000002</c:v>
                </c:pt>
                <c:pt idx="105">
                  <c:v>635761.23699999996</c:v>
                </c:pt>
                <c:pt idx="106">
                  <c:v>635755.69700000004</c:v>
                </c:pt>
                <c:pt idx="107">
                  <c:v>635787.34</c:v>
                </c:pt>
                <c:pt idx="108">
                  <c:v>635811.49</c:v>
                </c:pt>
                <c:pt idx="109">
                  <c:v>635839.63600000006</c:v>
                </c:pt>
                <c:pt idx="110">
                  <c:v>635858.64099999995</c:v>
                </c:pt>
                <c:pt idx="111">
                  <c:v>635840.46799999999</c:v>
                </c:pt>
                <c:pt idx="112">
                  <c:v>635839.76899999997</c:v>
                </c:pt>
                <c:pt idx="113">
                  <c:v>635857.88699999999</c:v>
                </c:pt>
                <c:pt idx="114">
                  <c:v>637218.24300000002</c:v>
                </c:pt>
                <c:pt idx="115">
                  <c:v>637199.88199999998</c:v>
                </c:pt>
                <c:pt idx="116">
                  <c:v>637201.38500000001</c:v>
                </c:pt>
                <c:pt idx="117">
                  <c:v>637201.76</c:v>
                </c:pt>
                <c:pt idx="118">
                  <c:v>637222.10699999996</c:v>
                </c:pt>
                <c:pt idx="119">
                  <c:v>637231.75800000003</c:v>
                </c:pt>
                <c:pt idx="120">
                  <c:v>637200.76399999997</c:v>
                </c:pt>
                <c:pt idx="121">
                  <c:v>637200.49600000004</c:v>
                </c:pt>
                <c:pt idx="122">
                  <c:v>637228.17200000002</c:v>
                </c:pt>
                <c:pt idx="123">
                  <c:v>637282.67099999997</c:v>
                </c:pt>
                <c:pt idx="124">
                  <c:v>637255.23</c:v>
                </c:pt>
                <c:pt idx="125">
                  <c:v>637214.19400000002</c:v>
                </c:pt>
                <c:pt idx="126">
                  <c:v>637200.223</c:v>
                </c:pt>
                <c:pt idx="127">
                  <c:v>637230.58200000005</c:v>
                </c:pt>
                <c:pt idx="128">
                  <c:v>637200.06799999997</c:v>
                </c:pt>
                <c:pt idx="129">
                  <c:v>637199.723</c:v>
                </c:pt>
                <c:pt idx="130">
                  <c:v>637251.34199999995</c:v>
                </c:pt>
                <c:pt idx="131">
                  <c:v>637225.26100000006</c:v>
                </c:pt>
                <c:pt idx="132">
                  <c:v>637256.34600000002</c:v>
                </c:pt>
                <c:pt idx="133">
                  <c:v>637200.54099999997</c:v>
                </c:pt>
                <c:pt idx="134">
                  <c:v>637239.54099999997</c:v>
                </c:pt>
                <c:pt idx="135">
                  <c:v>637265.28399999999</c:v>
                </c:pt>
                <c:pt idx="136">
                  <c:v>637248.71900000004</c:v>
                </c:pt>
                <c:pt idx="137">
                  <c:v>637266.723</c:v>
                </c:pt>
                <c:pt idx="138">
                  <c:v>637236.93500000006</c:v>
                </c:pt>
                <c:pt idx="139">
                  <c:v>637141.72600000002</c:v>
                </c:pt>
                <c:pt idx="140">
                  <c:v>637063.68599999999</c:v>
                </c:pt>
                <c:pt idx="141">
                  <c:v>637102.82900000003</c:v>
                </c:pt>
                <c:pt idx="142">
                  <c:v>637079.74100000004</c:v>
                </c:pt>
                <c:pt idx="143">
                  <c:v>637116.16099999996</c:v>
                </c:pt>
                <c:pt idx="144">
                  <c:v>637123.31200000003</c:v>
                </c:pt>
                <c:pt idx="145">
                  <c:v>637066.70400000003</c:v>
                </c:pt>
                <c:pt idx="146">
                  <c:v>637082.29099999997</c:v>
                </c:pt>
                <c:pt idx="147">
                  <c:v>637108.73699999996</c:v>
                </c:pt>
                <c:pt idx="148">
                  <c:v>637141.03799999994</c:v>
                </c:pt>
                <c:pt idx="149">
                  <c:v>637142.26399999997</c:v>
                </c:pt>
                <c:pt idx="150">
                  <c:v>637112.17000000004</c:v>
                </c:pt>
                <c:pt idx="151">
                  <c:v>637078.96499999997</c:v>
                </c:pt>
                <c:pt idx="152">
                  <c:v>637054.09600000002</c:v>
                </c:pt>
                <c:pt idx="153">
                  <c:v>637058.93599999999</c:v>
                </c:pt>
                <c:pt idx="154">
                  <c:v>637099.27399999998</c:v>
                </c:pt>
                <c:pt idx="155">
                  <c:v>637085.674</c:v>
                </c:pt>
                <c:pt idx="156">
                  <c:v>637082.23899999994</c:v>
                </c:pt>
                <c:pt idx="157">
                  <c:v>637106.30000000005</c:v>
                </c:pt>
                <c:pt idx="158">
                  <c:v>637119.16799999995</c:v>
                </c:pt>
                <c:pt idx="159">
                  <c:v>637102.97499999998</c:v>
                </c:pt>
                <c:pt idx="160">
                  <c:v>637130.28599999996</c:v>
                </c:pt>
                <c:pt idx="161">
                  <c:v>637142.10400000005</c:v>
                </c:pt>
                <c:pt idx="162">
                  <c:v>637142.05200000003</c:v>
                </c:pt>
                <c:pt idx="163">
                  <c:v>637172.39399999997</c:v>
                </c:pt>
                <c:pt idx="164">
                  <c:v>639115.52300000004</c:v>
                </c:pt>
                <c:pt idx="165">
                  <c:v>639089.19999999995</c:v>
                </c:pt>
                <c:pt idx="166">
                  <c:v>639004.571</c:v>
                </c:pt>
                <c:pt idx="167">
                  <c:v>639007.84499999997</c:v>
                </c:pt>
                <c:pt idx="168">
                  <c:v>638967.78799999994</c:v>
                </c:pt>
                <c:pt idx="169">
                  <c:v>639012.424</c:v>
                </c:pt>
                <c:pt idx="170">
                  <c:v>639050.38800000004</c:v>
                </c:pt>
                <c:pt idx="171">
                  <c:v>639073.62699999998</c:v>
                </c:pt>
                <c:pt idx="172">
                  <c:v>639080.13699999999</c:v>
                </c:pt>
                <c:pt idx="173">
                  <c:v>639116.43099999998</c:v>
                </c:pt>
                <c:pt idx="174">
                  <c:v>639148.37600000005</c:v>
                </c:pt>
                <c:pt idx="175">
                  <c:v>639155.94200000004</c:v>
                </c:pt>
                <c:pt idx="176">
                  <c:v>639156.56700000004</c:v>
                </c:pt>
                <c:pt idx="177">
                  <c:v>639130.81099999999</c:v>
                </c:pt>
                <c:pt idx="178">
                  <c:v>639088.95499999996</c:v>
                </c:pt>
                <c:pt idx="179">
                  <c:v>639142.27800000005</c:v>
                </c:pt>
                <c:pt idx="180">
                  <c:v>639196.83200000005</c:v>
                </c:pt>
                <c:pt idx="181">
                  <c:v>639262.90399999998</c:v>
                </c:pt>
                <c:pt idx="182">
                  <c:v>639324.62899999996</c:v>
                </c:pt>
                <c:pt idx="183">
                  <c:v>639358.74199999997</c:v>
                </c:pt>
                <c:pt idx="184">
                  <c:v>639404.53500000003</c:v>
                </c:pt>
                <c:pt idx="185">
                  <c:v>639399.28200000001</c:v>
                </c:pt>
                <c:pt idx="186">
                  <c:v>639314.45400000003</c:v>
                </c:pt>
                <c:pt idx="187">
                  <c:v>639285.16299999994</c:v>
                </c:pt>
                <c:pt idx="188">
                  <c:v>639303.772</c:v>
                </c:pt>
                <c:pt idx="189">
                  <c:v>639377.34699999995</c:v>
                </c:pt>
                <c:pt idx="190">
                  <c:v>639362.69299999997</c:v>
                </c:pt>
                <c:pt idx="191">
                  <c:v>639294.82400000002</c:v>
                </c:pt>
                <c:pt idx="192">
                  <c:v>639254.57499999995</c:v>
                </c:pt>
                <c:pt idx="193">
                  <c:v>639227.60800000001</c:v>
                </c:pt>
                <c:pt idx="194">
                  <c:v>639225.53599999996</c:v>
                </c:pt>
                <c:pt idx="195">
                  <c:v>639275.26500000001</c:v>
                </c:pt>
                <c:pt idx="196">
                  <c:v>639283.03300000005</c:v>
                </c:pt>
                <c:pt idx="197">
                  <c:v>639232.74399999995</c:v>
                </c:pt>
                <c:pt idx="198">
                  <c:v>639278.473</c:v>
                </c:pt>
                <c:pt idx="199">
                  <c:v>639320.41700000002</c:v>
                </c:pt>
                <c:pt idx="200">
                  <c:v>639361.50600000005</c:v>
                </c:pt>
                <c:pt idx="201">
                  <c:v>639414.37399999995</c:v>
                </c:pt>
                <c:pt idx="202">
                  <c:v>639386.54500000004</c:v>
                </c:pt>
                <c:pt idx="203">
                  <c:v>639330.97900000005</c:v>
                </c:pt>
                <c:pt idx="204">
                  <c:v>639306.35</c:v>
                </c:pt>
                <c:pt idx="205">
                  <c:v>639273.228</c:v>
                </c:pt>
                <c:pt idx="206">
                  <c:v>639277.94700000004</c:v>
                </c:pt>
                <c:pt idx="207">
                  <c:v>639234.11399999994</c:v>
                </c:pt>
                <c:pt idx="208">
                  <c:v>639205.34100000001</c:v>
                </c:pt>
                <c:pt idx="209">
                  <c:v>639193.90899999999</c:v>
                </c:pt>
                <c:pt idx="210">
                  <c:v>639155.20499999996</c:v>
                </c:pt>
                <c:pt idx="211">
                  <c:v>639152.48899999994</c:v>
                </c:pt>
                <c:pt idx="212">
                  <c:v>639019.38</c:v>
                </c:pt>
                <c:pt idx="213">
                  <c:v>639000.85499999998</c:v>
                </c:pt>
                <c:pt idx="214">
                  <c:v>638974.43700000003</c:v>
                </c:pt>
                <c:pt idx="215">
                  <c:v>638948.54500000004</c:v>
                </c:pt>
                <c:pt idx="216">
                  <c:v>638914.67200000002</c:v>
                </c:pt>
                <c:pt idx="217">
                  <c:v>638943.51199999999</c:v>
                </c:pt>
                <c:pt idx="218">
                  <c:v>637001.44999999995</c:v>
                </c:pt>
                <c:pt idx="219">
                  <c:v>637011.31499999994</c:v>
                </c:pt>
                <c:pt idx="220">
                  <c:v>637058.53700000001</c:v>
                </c:pt>
                <c:pt idx="221">
                  <c:v>637074.96</c:v>
                </c:pt>
                <c:pt idx="222">
                  <c:v>637037.255</c:v>
                </c:pt>
                <c:pt idx="223">
                  <c:v>637083.80099999998</c:v>
                </c:pt>
                <c:pt idx="224">
                  <c:v>637123.57799999998</c:v>
                </c:pt>
                <c:pt idx="225">
                  <c:v>637113.13399999996</c:v>
                </c:pt>
                <c:pt idx="226">
                  <c:v>637160.05200000003</c:v>
                </c:pt>
                <c:pt idx="227">
                  <c:v>637157.05099999998</c:v>
                </c:pt>
                <c:pt idx="228">
                  <c:v>637220</c:v>
                </c:pt>
                <c:pt idx="229">
                  <c:v>637228.20900000003</c:v>
                </c:pt>
                <c:pt idx="230">
                  <c:v>637176.41899999999</c:v>
                </c:pt>
                <c:pt idx="231">
                  <c:v>637198.69900000002</c:v>
                </c:pt>
                <c:pt idx="232">
                  <c:v>637250.87399999995</c:v>
                </c:pt>
                <c:pt idx="233">
                  <c:v>637207.098</c:v>
                </c:pt>
                <c:pt idx="234">
                  <c:v>637183.62600000005</c:v>
                </c:pt>
                <c:pt idx="235">
                  <c:v>637239.61699999997</c:v>
                </c:pt>
                <c:pt idx="236">
                  <c:v>637296.72100000002</c:v>
                </c:pt>
                <c:pt idx="237">
                  <c:v>637350.49300000002</c:v>
                </c:pt>
                <c:pt idx="238">
                  <c:v>637340.69499999995</c:v>
                </c:pt>
                <c:pt idx="239">
                  <c:v>637359.36800000002</c:v>
                </c:pt>
                <c:pt idx="240">
                  <c:v>637326.54299999995</c:v>
                </c:pt>
                <c:pt idx="241">
                  <c:v>637376.21</c:v>
                </c:pt>
                <c:pt idx="242">
                  <c:v>637418.69700000004</c:v>
                </c:pt>
                <c:pt idx="243">
                  <c:v>637350.68099999998</c:v>
                </c:pt>
                <c:pt idx="244">
                  <c:v>637293.96100000001</c:v>
                </c:pt>
                <c:pt idx="245">
                  <c:v>637283.83299999998</c:v>
                </c:pt>
                <c:pt idx="246">
                  <c:v>637230.11899999995</c:v>
                </c:pt>
                <c:pt idx="247">
                  <c:v>637200.05500000005</c:v>
                </c:pt>
                <c:pt idx="248">
                  <c:v>637241.79799999995</c:v>
                </c:pt>
                <c:pt idx="249">
                  <c:v>637293.98600000003</c:v>
                </c:pt>
                <c:pt idx="250">
                  <c:v>637278.054</c:v>
                </c:pt>
                <c:pt idx="251">
                  <c:v>637345.59499999997</c:v>
                </c:pt>
                <c:pt idx="252">
                  <c:v>637398.54399999999</c:v>
                </c:pt>
                <c:pt idx="253">
                  <c:v>637369.94900000002</c:v>
                </c:pt>
                <c:pt idx="254">
                  <c:v>637290.89899999998</c:v>
                </c:pt>
                <c:pt idx="255">
                  <c:v>637212.45700000005</c:v>
                </c:pt>
                <c:pt idx="256">
                  <c:v>637219.40500000003</c:v>
                </c:pt>
                <c:pt idx="257">
                  <c:v>637173.08100000001</c:v>
                </c:pt>
                <c:pt idx="258">
                  <c:v>637157.27599999995</c:v>
                </c:pt>
                <c:pt idx="259">
                  <c:v>637114.54200000002</c:v>
                </c:pt>
                <c:pt idx="260">
                  <c:v>637052.01899999997</c:v>
                </c:pt>
                <c:pt idx="261">
                  <c:v>636984.14</c:v>
                </c:pt>
                <c:pt idx="262">
                  <c:v>636928.85499999998</c:v>
                </c:pt>
                <c:pt idx="263">
                  <c:v>636911.72600000002</c:v>
                </c:pt>
                <c:pt idx="264">
                  <c:v>636939.73100000003</c:v>
                </c:pt>
                <c:pt idx="265">
                  <c:v>636924.26199999999</c:v>
                </c:pt>
                <c:pt idx="266">
                  <c:v>636986.23800000001</c:v>
                </c:pt>
                <c:pt idx="267">
                  <c:v>636986.77500000002</c:v>
                </c:pt>
                <c:pt idx="268">
                  <c:v>637033.43299999996</c:v>
                </c:pt>
                <c:pt idx="269">
                  <c:v>637060.07900000003</c:v>
                </c:pt>
                <c:pt idx="270">
                  <c:v>637049.08700000006</c:v>
                </c:pt>
                <c:pt idx="271">
                  <c:v>637088.66299999994</c:v>
                </c:pt>
                <c:pt idx="272">
                  <c:v>637141.84100000001</c:v>
                </c:pt>
                <c:pt idx="273">
                  <c:v>637110.12300000002</c:v>
                </c:pt>
                <c:pt idx="274">
                  <c:v>637090.85</c:v>
                </c:pt>
                <c:pt idx="275">
                  <c:v>637016.71</c:v>
                </c:pt>
                <c:pt idx="276">
                  <c:v>636968.95999999996</c:v>
                </c:pt>
                <c:pt idx="277">
                  <c:v>636931.299</c:v>
                </c:pt>
                <c:pt idx="278">
                  <c:v>636991.79299999995</c:v>
                </c:pt>
                <c:pt idx="279">
                  <c:v>636982.57400000002</c:v>
                </c:pt>
                <c:pt idx="280">
                  <c:v>636931.34</c:v>
                </c:pt>
                <c:pt idx="281">
                  <c:v>636971.00300000003</c:v>
                </c:pt>
                <c:pt idx="282">
                  <c:v>636921.30500000005</c:v>
                </c:pt>
              </c:numCache>
            </c:numRef>
          </c:xVal>
          <c:yVal>
            <c:numRef>
              <c:f>[0]!AdjZDiff</c:f>
              <c:numCache>
                <c:formatCode>0.000</c:formatCode>
                <c:ptCount val="283"/>
                <c:pt idx="0">
                  <c:v>0.33573153248323706</c:v>
                </c:pt>
                <c:pt idx="1">
                  <c:v>0.18545435790792908</c:v>
                </c:pt>
                <c:pt idx="2">
                  <c:v>6.4262295805974645E-3</c:v>
                </c:pt>
                <c:pt idx="3">
                  <c:v>1.1236212273274759E-2</c:v>
                </c:pt>
                <c:pt idx="4">
                  <c:v>0.12886991496679912</c:v>
                </c:pt>
                <c:pt idx="5">
                  <c:v>0.2523654896529024</c:v>
                </c:pt>
                <c:pt idx="6">
                  <c:v>0.14170620074492035</c:v>
                </c:pt>
                <c:pt idx="7">
                  <c:v>3.1211737568014541E-2</c:v>
                </c:pt>
                <c:pt idx="8">
                  <c:v>8.4413254003038674E-2</c:v>
                </c:pt>
                <c:pt idx="9">
                  <c:v>9.9622221479194195E-3</c:v>
                </c:pt>
                <c:pt idx="10">
                  <c:v>6.7941161572321107E-2</c:v>
                </c:pt>
                <c:pt idx="11">
                  <c:v>-4.4614180251869584E-2</c:v>
                </c:pt>
                <c:pt idx="12">
                  <c:v>0.14722179312605022</c:v>
                </c:pt>
                <c:pt idx="13">
                  <c:v>-8.6950918578168057E-3</c:v>
                </c:pt>
                <c:pt idx="14">
                  <c:v>0.10399398135825777</c:v>
                </c:pt>
                <c:pt idx="15">
                  <c:v>0.2682288369037451</c:v>
                </c:pt>
                <c:pt idx="16">
                  <c:v>-3.5352379250980448E-2</c:v>
                </c:pt>
                <c:pt idx="17">
                  <c:v>5.6193078170622357E-2</c:v>
                </c:pt>
                <c:pt idx="18">
                  <c:v>1.2186049033061863E-2</c:v>
                </c:pt>
                <c:pt idx="19">
                  <c:v>0.14673125810838883</c:v>
                </c:pt>
                <c:pt idx="20">
                  <c:v>0.40174575069897855</c:v>
                </c:pt>
                <c:pt idx="21">
                  <c:v>0.68975141089833869</c:v>
                </c:pt>
                <c:pt idx="22">
                  <c:v>0.49219016314157216</c:v>
                </c:pt>
                <c:pt idx="23">
                  <c:v>0.52568244889732796</c:v>
                </c:pt>
                <c:pt idx="24">
                  <c:v>6.2636329329279761E-3</c:v>
                </c:pt>
                <c:pt idx="25">
                  <c:v>0.45653149010422567</c:v>
                </c:pt>
                <c:pt idx="26">
                  <c:v>-0.12641751513001509</c:v>
                </c:pt>
                <c:pt idx="27">
                  <c:v>0.1999942323355981</c:v>
                </c:pt>
                <c:pt idx="28">
                  <c:v>0.19507796093796514</c:v>
                </c:pt>
                <c:pt idx="29">
                  <c:v>-0.37249498930088976</c:v>
                </c:pt>
                <c:pt idx="30">
                  <c:v>0.16572054730318087</c:v>
                </c:pt>
                <c:pt idx="31">
                  <c:v>-0.16638206811160217</c:v>
                </c:pt>
                <c:pt idx="32">
                  <c:v>0.15602473125363758</c:v>
                </c:pt>
                <c:pt idx="33">
                  <c:v>-0.27038733632900858</c:v>
                </c:pt>
                <c:pt idx="34">
                  <c:v>-0.27946453009826655</c:v>
                </c:pt>
                <c:pt idx="35">
                  <c:v>0.25166524240330546</c:v>
                </c:pt>
                <c:pt idx="36">
                  <c:v>-9.9261368654993021E-2</c:v>
                </c:pt>
                <c:pt idx="37">
                  <c:v>0.1710403148365458</c:v>
                </c:pt>
                <c:pt idx="38">
                  <c:v>-0.34917190842963919</c:v>
                </c:pt>
                <c:pt idx="39">
                  <c:v>-0.30365603570191979</c:v>
                </c:pt>
                <c:pt idx="40">
                  <c:v>0.13705363533540549</c:v>
                </c:pt>
                <c:pt idx="41">
                  <c:v>-0.24832309566886579</c:v>
                </c:pt>
                <c:pt idx="42">
                  <c:v>-0.21169311658411516</c:v>
                </c:pt>
                <c:pt idx="43">
                  <c:v>0.16784815649884877</c:v>
                </c:pt>
                <c:pt idx="44">
                  <c:v>-0.46538382736616768</c:v>
                </c:pt>
                <c:pt idx="45">
                  <c:v>-0.32291544946417616</c:v>
                </c:pt>
                <c:pt idx="46">
                  <c:v>0.25484490237477075</c:v>
                </c:pt>
                <c:pt idx="47">
                  <c:v>-0.14983858121468074</c:v>
                </c:pt>
                <c:pt idx="48">
                  <c:v>-0.12001631622683817</c:v>
                </c:pt>
                <c:pt idx="49">
                  <c:v>0.26451828208962525</c:v>
                </c:pt>
                <c:pt idx="50">
                  <c:v>-0.15748810832519666</c:v>
                </c:pt>
                <c:pt idx="51">
                  <c:v>-2.5414955675728379E-2</c:v>
                </c:pt>
                <c:pt idx="52">
                  <c:v>0.28196354024794346</c:v>
                </c:pt>
                <c:pt idx="53">
                  <c:v>-8.3241849234809706E-2</c:v>
                </c:pt>
                <c:pt idx="54">
                  <c:v>0.12509983807785829</c:v>
                </c:pt>
                <c:pt idx="55">
                  <c:v>-0.35979612881226331</c:v>
                </c:pt>
                <c:pt idx="56">
                  <c:v>-0.15978659523796068</c:v>
                </c:pt>
                <c:pt idx="57">
                  <c:v>-0.26694193001242184</c:v>
                </c:pt>
                <c:pt idx="58">
                  <c:v>0.29897138206138152</c:v>
                </c:pt>
                <c:pt idx="59">
                  <c:v>1.5199050927321878E-2</c:v>
                </c:pt>
                <c:pt idx="60">
                  <c:v>0.35829297037912511</c:v>
                </c:pt>
                <c:pt idx="61">
                  <c:v>0.23512124679439239</c:v>
                </c:pt>
                <c:pt idx="62">
                  <c:v>-3.8705523497696959E-2</c:v>
                </c:pt>
                <c:pt idx="63">
                  <c:v>0.28607602856379799</c:v>
                </c:pt>
                <c:pt idx="64">
                  <c:v>-0.12331145903124252</c:v>
                </c:pt>
                <c:pt idx="65">
                  <c:v>-3.9529076484882353E-2</c:v>
                </c:pt>
                <c:pt idx="66">
                  <c:v>-0.26387980482957119</c:v>
                </c:pt>
                <c:pt idx="67">
                  <c:v>-3.7007440857451002E-2</c:v>
                </c:pt>
                <c:pt idx="68">
                  <c:v>0.27079503309312258</c:v>
                </c:pt>
                <c:pt idx="69">
                  <c:v>-0.13391025625867314</c:v>
                </c:pt>
                <c:pt idx="70">
                  <c:v>-0.10860262641983809</c:v>
                </c:pt>
                <c:pt idx="71">
                  <c:v>0.3224895002907715</c:v>
                </c:pt>
                <c:pt idx="72">
                  <c:v>-7.6938695908779664E-2</c:v>
                </c:pt>
                <c:pt idx="73">
                  <c:v>0.22628862757881052</c:v>
                </c:pt>
                <c:pt idx="74">
                  <c:v>-7.9570106129835949E-2</c:v>
                </c:pt>
                <c:pt idx="75">
                  <c:v>-8.6018037895883026E-2</c:v>
                </c:pt>
                <c:pt idx="76">
                  <c:v>-0.14201645902585369</c:v>
                </c:pt>
                <c:pt idx="77">
                  <c:v>0.3485936644293588</c:v>
                </c:pt>
                <c:pt idx="78">
                  <c:v>0.11981450777454938</c:v>
                </c:pt>
                <c:pt idx="79">
                  <c:v>0.5353583103035362</c:v>
                </c:pt>
                <c:pt idx="80">
                  <c:v>8.4830707148512374E-2</c:v>
                </c:pt>
                <c:pt idx="81">
                  <c:v>8.0071796555444053E-2</c:v>
                </c:pt>
                <c:pt idx="82">
                  <c:v>9.8814267752800333E-2</c:v>
                </c:pt>
                <c:pt idx="83">
                  <c:v>5.2341248743800861E-2</c:v>
                </c:pt>
                <c:pt idx="84">
                  <c:v>0.44490984974061121</c:v>
                </c:pt>
                <c:pt idx="85">
                  <c:v>0.18927062100181047</c:v>
                </c:pt>
                <c:pt idx="86">
                  <c:v>-8.7145064310220732E-2</c:v>
                </c:pt>
                <c:pt idx="87">
                  <c:v>0.14557678992764522</c:v>
                </c:pt>
                <c:pt idx="88">
                  <c:v>-0.23375256230201558</c:v>
                </c:pt>
                <c:pt idx="89">
                  <c:v>0.22063928496686458</c:v>
                </c:pt>
                <c:pt idx="90">
                  <c:v>0.2570113515431558</c:v>
                </c:pt>
                <c:pt idx="91">
                  <c:v>-0.15728219540494592</c:v>
                </c:pt>
                <c:pt idx="92">
                  <c:v>2.264518211484301E-2</c:v>
                </c:pt>
                <c:pt idx="93">
                  <c:v>0.26502022321085406</c:v>
                </c:pt>
                <c:pt idx="94">
                  <c:v>0.10659554134929294</c:v>
                </c:pt>
                <c:pt idx="95">
                  <c:v>-0.17902170699289854</c:v>
                </c:pt>
                <c:pt idx="96">
                  <c:v>-0.15206363137565404</c:v>
                </c:pt>
                <c:pt idx="97">
                  <c:v>-0.32439224323468352</c:v>
                </c:pt>
                <c:pt idx="98">
                  <c:v>-0.39739832784664486</c:v>
                </c:pt>
                <c:pt idx="99">
                  <c:v>-4.5992760762601392E-2</c:v>
                </c:pt>
                <c:pt idx="100">
                  <c:v>-2.9058819158080951E-2</c:v>
                </c:pt>
                <c:pt idx="101">
                  <c:v>-4.6673753074401247E-2</c:v>
                </c:pt>
                <c:pt idx="102">
                  <c:v>-0.21589710917214688</c:v>
                </c:pt>
                <c:pt idx="103">
                  <c:v>-0.18995279811974797</c:v>
                </c:pt>
                <c:pt idx="104">
                  <c:v>-5.6530245210637986E-2</c:v>
                </c:pt>
                <c:pt idx="105">
                  <c:v>-0.16930607655331187</c:v>
                </c:pt>
                <c:pt idx="106">
                  <c:v>-0.27999715470537012</c:v>
                </c:pt>
                <c:pt idx="107">
                  <c:v>-0.19751068783159553</c:v>
                </c:pt>
                <c:pt idx="108">
                  <c:v>-0.1591959728382335</c:v>
                </c:pt>
                <c:pt idx="109">
                  <c:v>0.26133001731545846</c:v>
                </c:pt>
                <c:pt idx="110">
                  <c:v>0.1903296452721861</c:v>
                </c:pt>
                <c:pt idx="111">
                  <c:v>0.25411237225705463</c:v>
                </c:pt>
                <c:pt idx="112">
                  <c:v>0.36343424171946026</c:v>
                </c:pt>
                <c:pt idx="113">
                  <c:v>-4.138355160989704E-3</c:v>
                </c:pt>
                <c:pt idx="114">
                  <c:v>-0.21335339179518087</c:v>
                </c:pt>
                <c:pt idx="115">
                  <c:v>-8.9456233766327387E-2</c:v>
                </c:pt>
                <c:pt idx="116">
                  <c:v>-4.097939115013105E-2</c:v>
                </c:pt>
                <c:pt idx="117">
                  <c:v>-0.10129335984800036</c:v>
                </c:pt>
                <c:pt idx="118">
                  <c:v>-0.27611729089085202</c:v>
                </c:pt>
                <c:pt idx="119">
                  <c:v>-0.27998264629661662</c:v>
                </c:pt>
                <c:pt idx="120">
                  <c:v>-9.4291518145610098E-2</c:v>
                </c:pt>
                <c:pt idx="121">
                  <c:v>-0.23463425316788289</c:v>
                </c:pt>
                <c:pt idx="122">
                  <c:v>-0.15983681915543002</c:v>
                </c:pt>
                <c:pt idx="123">
                  <c:v>-0.291430999932345</c:v>
                </c:pt>
                <c:pt idx="124">
                  <c:v>-0.17150057818082587</c:v>
                </c:pt>
                <c:pt idx="125">
                  <c:v>-5.1578638319028869E-2</c:v>
                </c:pt>
                <c:pt idx="126">
                  <c:v>0.11029039611560165</c:v>
                </c:pt>
                <c:pt idx="127">
                  <c:v>-0.13220595508278166</c:v>
                </c:pt>
                <c:pt idx="128">
                  <c:v>4.5659884169594989E-2</c:v>
                </c:pt>
                <c:pt idx="129">
                  <c:v>8.9787040130659079E-2</c:v>
                </c:pt>
                <c:pt idx="130">
                  <c:v>-3.7199385397116203E-2</c:v>
                </c:pt>
                <c:pt idx="131">
                  <c:v>0.1962629163361953</c:v>
                </c:pt>
                <c:pt idx="132">
                  <c:v>0.23433844961755312</c:v>
                </c:pt>
                <c:pt idx="133">
                  <c:v>0.30179905857607991</c:v>
                </c:pt>
                <c:pt idx="134">
                  <c:v>0.1328024872716469</c:v>
                </c:pt>
                <c:pt idx="135">
                  <c:v>7.8191893282451019E-2</c:v>
                </c:pt>
                <c:pt idx="136">
                  <c:v>5.5389745368870535E-2</c:v>
                </c:pt>
                <c:pt idx="137">
                  <c:v>0.10065380977221139</c:v>
                </c:pt>
                <c:pt idx="138">
                  <c:v>0.20532788347293263</c:v>
                </c:pt>
                <c:pt idx="139">
                  <c:v>7.354014592351632E-2</c:v>
                </c:pt>
                <c:pt idx="140">
                  <c:v>-0.12447115586633117</c:v>
                </c:pt>
                <c:pt idx="141">
                  <c:v>1.6958064694335917E-2</c:v>
                </c:pt>
                <c:pt idx="142">
                  <c:v>-4.7189130026481507E-2</c:v>
                </c:pt>
                <c:pt idx="143">
                  <c:v>-3.1597833209843884E-2</c:v>
                </c:pt>
                <c:pt idx="144">
                  <c:v>-0.15264600350803903</c:v>
                </c:pt>
                <c:pt idx="145">
                  <c:v>0.20819779881514933</c:v>
                </c:pt>
                <c:pt idx="146">
                  <c:v>0.10435533933161878</c:v>
                </c:pt>
                <c:pt idx="147">
                  <c:v>5.6517113612471803E-2</c:v>
                </c:pt>
                <c:pt idx="148">
                  <c:v>-9.9110498156619542E-2</c:v>
                </c:pt>
                <c:pt idx="149">
                  <c:v>-0.18686709160067494</c:v>
                </c:pt>
                <c:pt idx="150">
                  <c:v>-6.3437660431759468E-2</c:v>
                </c:pt>
                <c:pt idx="151">
                  <c:v>-0.19565060612899288</c:v>
                </c:pt>
                <c:pt idx="152">
                  <c:v>-0.38786925686076756</c:v>
                </c:pt>
                <c:pt idx="153">
                  <c:v>0.28872324383303294</c:v>
                </c:pt>
                <c:pt idx="154">
                  <c:v>0.2839280181877939</c:v>
                </c:pt>
                <c:pt idx="155">
                  <c:v>-0.18515304558377466</c:v>
                </c:pt>
                <c:pt idx="156">
                  <c:v>-0.13413884830254119</c:v>
                </c:pt>
                <c:pt idx="157">
                  <c:v>-0.36714516817119147</c:v>
                </c:pt>
                <c:pt idx="158">
                  <c:v>-0.31786646663113061</c:v>
                </c:pt>
                <c:pt idx="159">
                  <c:v>-0.25201930105436077</c:v>
                </c:pt>
                <c:pt idx="160">
                  <c:v>-0.26268515082915656</c:v>
                </c:pt>
                <c:pt idx="161">
                  <c:v>-1.8210485311442426E-2</c:v>
                </c:pt>
                <c:pt idx="162">
                  <c:v>-4.5924879805625096E-2</c:v>
                </c:pt>
                <c:pt idx="163">
                  <c:v>-8.932295295323911E-2</c:v>
                </c:pt>
                <c:pt idx="164">
                  <c:v>4.3061771088900969E-2</c:v>
                </c:pt>
                <c:pt idx="165">
                  <c:v>0.12695844998495431</c:v>
                </c:pt>
                <c:pt idx="166">
                  <c:v>0.16793715378071283</c:v>
                </c:pt>
                <c:pt idx="167">
                  <c:v>-1.7580437179731234E-2</c:v>
                </c:pt>
                <c:pt idx="168">
                  <c:v>0.19574418555532702</c:v>
                </c:pt>
                <c:pt idx="169">
                  <c:v>0.26858524760575619</c:v>
                </c:pt>
                <c:pt idx="170">
                  <c:v>0.2153864578218645</c:v>
                </c:pt>
                <c:pt idx="171">
                  <c:v>0.25591626994184935</c:v>
                </c:pt>
                <c:pt idx="172">
                  <c:v>0.17931607898640323</c:v>
                </c:pt>
                <c:pt idx="173">
                  <c:v>1.5992218233122912E-2</c:v>
                </c:pt>
                <c:pt idx="174">
                  <c:v>-8.8823347277070752E-2</c:v>
                </c:pt>
                <c:pt idx="175">
                  <c:v>-7.4477036302482702E-2</c:v>
                </c:pt>
                <c:pt idx="176">
                  <c:v>3.2909608254044542E-2</c:v>
                </c:pt>
                <c:pt idx="177">
                  <c:v>0.26954685331327255</c:v>
                </c:pt>
                <c:pt idx="178">
                  <c:v>0.14649503848306722</c:v>
                </c:pt>
                <c:pt idx="179">
                  <c:v>5.7836375937881712E-2</c:v>
                </c:pt>
                <c:pt idx="180">
                  <c:v>5.7123639147107497E-2</c:v>
                </c:pt>
                <c:pt idx="181">
                  <c:v>-2.0678695855167462E-2</c:v>
                </c:pt>
                <c:pt idx="182">
                  <c:v>3.4390580245940328E-2</c:v>
                </c:pt>
                <c:pt idx="183">
                  <c:v>-2.1133831668066705E-2</c:v>
                </c:pt>
                <c:pt idx="184">
                  <c:v>6.2199462978469455E-2</c:v>
                </c:pt>
                <c:pt idx="185">
                  <c:v>1.0855121105009857E-2</c:v>
                </c:pt>
                <c:pt idx="186">
                  <c:v>-7.7013542603822316E-2</c:v>
                </c:pt>
                <c:pt idx="187">
                  <c:v>0.12585319880838597</c:v>
                </c:pt>
                <c:pt idx="188">
                  <c:v>-0.29032619631254875</c:v>
                </c:pt>
                <c:pt idx="189">
                  <c:v>0.14725276976184887</c:v>
                </c:pt>
                <c:pt idx="190">
                  <c:v>0.11949217593155481</c:v>
                </c:pt>
                <c:pt idx="191">
                  <c:v>0.15416716365666616</c:v>
                </c:pt>
                <c:pt idx="192">
                  <c:v>-6.825097491548604E-2</c:v>
                </c:pt>
                <c:pt idx="193">
                  <c:v>0.22584585245976996</c:v>
                </c:pt>
                <c:pt idx="194">
                  <c:v>0.1261178655263393</c:v>
                </c:pt>
                <c:pt idx="195">
                  <c:v>0.14840227270576634</c:v>
                </c:pt>
                <c:pt idx="196">
                  <c:v>1.5614087756830486E-2</c:v>
                </c:pt>
                <c:pt idx="197">
                  <c:v>0.10165797789363751</c:v>
                </c:pt>
                <c:pt idx="198">
                  <c:v>0.11749434062960518</c:v>
                </c:pt>
                <c:pt idx="199">
                  <c:v>0.13227979526618583</c:v>
                </c:pt>
                <c:pt idx="200">
                  <c:v>1.8680080295212065E-2</c:v>
                </c:pt>
                <c:pt idx="201">
                  <c:v>8.0642821253832153E-2</c:v>
                </c:pt>
                <c:pt idx="202">
                  <c:v>6.0180578936979146E-3</c:v>
                </c:pt>
                <c:pt idx="203">
                  <c:v>6.5149749537226853E-2</c:v>
                </c:pt>
                <c:pt idx="204">
                  <c:v>1.623674768222827E-2</c:v>
                </c:pt>
                <c:pt idx="205">
                  <c:v>0.14148144091279846</c:v>
                </c:pt>
                <c:pt idx="206">
                  <c:v>0.12763866668444734</c:v>
                </c:pt>
                <c:pt idx="207">
                  <c:v>-5.2828827367648046E-2</c:v>
                </c:pt>
                <c:pt idx="208">
                  <c:v>-7.4869021813697145E-2</c:v>
                </c:pt>
                <c:pt idx="209">
                  <c:v>2.3820747678314547E-2</c:v>
                </c:pt>
                <c:pt idx="210">
                  <c:v>3.9621583421421747E-2</c:v>
                </c:pt>
                <c:pt idx="211">
                  <c:v>0.14670128168654628</c:v>
                </c:pt>
                <c:pt idx="212">
                  <c:v>3.3318279128138784E-2</c:v>
                </c:pt>
                <c:pt idx="213">
                  <c:v>0.32685450942051375</c:v>
                </c:pt>
                <c:pt idx="214">
                  <c:v>0.10195664107914126</c:v>
                </c:pt>
                <c:pt idx="215">
                  <c:v>0.43782088995465074</c:v>
                </c:pt>
                <c:pt idx="216">
                  <c:v>0.29350130217812875</c:v>
                </c:pt>
                <c:pt idx="217">
                  <c:v>0.18792438624848273</c:v>
                </c:pt>
                <c:pt idx="218">
                  <c:v>0.15141961618189725</c:v>
                </c:pt>
                <c:pt idx="219">
                  <c:v>0.24031403636752202</c:v>
                </c:pt>
                <c:pt idx="220">
                  <c:v>-2.74675439160319E-2</c:v>
                </c:pt>
                <c:pt idx="221">
                  <c:v>-4.7091898053054138E-2</c:v>
                </c:pt>
                <c:pt idx="222">
                  <c:v>0.20526721440046458</c:v>
                </c:pt>
                <c:pt idx="223">
                  <c:v>0.18256503541329039</c:v>
                </c:pt>
                <c:pt idx="224">
                  <c:v>4.0652048683341491E-2</c:v>
                </c:pt>
                <c:pt idx="225">
                  <c:v>6.4991484601364391E-2</c:v>
                </c:pt>
                <c:pt idx="226">
                  <c:v>8.708991721800885E-2</c:v>
                </c:pt>
                <c:pt idx="227">
                  <c:v>8.9936645203010812E-2</c:v>
                </c:pt>
                <c:pt idx="228">
                  <c:v>1.5646818780282956E-2</c:v>
                </c:pt>
                <c:pt idx="229">
                  <c:v>0.15521090575862218</c:v>
                </c:pt>
                <c:pt idx="230">
                  <c:v>-5.748438718444504E-2</c:v>
                </c:pt>
                <c:pt idx="231">
                  <c:v>-9.3204973437195804E-2</c:v>
                </c:pt>
                <c:pt idx="232">
                  <c:v>-7.656435814692486E-2</c:v>
                </c:pt>
                <c:pt idx="233">
                  <c:v>-5.9721212569797899E-2</c:v>
                </c:pt>
                <c:pt idx="234">
                  <c:v>1.2665144980928744E-2</c:v>
                </c:pt>
                <c:pt idx="235">
                  <c:v>-0.15805719620936998</c:v>
                </c:pt>
                <c:pt idx="236">
                  <c:v>-9.2997584572458436E-2</c:v>
                </c:pt>
                <c:pt idx="237">
                  <c:v>-4.6441983909176088E-2</c:v>
                </c:pt>
                <c:pt idx="238">
                  <c:v>-4.2281967590042768E-2</c:v>
                </c:pt>
                <c:pt idx="239">
                  <c:v>-0.20655212062195005</c:v>
                </c:pt>
                <c:pt idx="240">
                  <c:v>-7.4136642653911622E-2</c:v>
                </c:pt>
                <c:pt idx="241">
                  <c:v>-0.10236383407197991</c:v>
                </c:pt>
                <c:pt idx="242">
                  <c:v>-2.9147724573135747E-2</c:v>
                </c:pt>
                <c:pt idx="243">
                  <c:v>-9.6529885792051573E-3</c:v>
                </c:pt>
                <c:pt idx="244">
                  <c:v>3.729969410483136E-2</c:v>
                </c:pt>
                <c:pt idx="245">
                  <c:v>-0.14201678520896621</c:v>
                </c:pt>
                <c:pt idx="246">
                  <c:v>-7.8981885332382262E-2</c:v>
                </c:pt>
                <c:pt idx="247">
                  <c:v>0.16034056053126733</c:v>
                </c:pt>
                <c:pt idx="248">
                  <c:v>-0.13909955634335347</c:v>
                </c:pt>
                <c:pt idx="249">
                  <c:v>0.29211671927100724</c:v>
                </c:pt>
                <c:pt idx="250">
                  <c:v>-3.8105560498252089E-2</c:v>
                </c:pt>
                <c:pt idx="251">
                  <c:v>-8.4360772286458996E-2</c:v>
                </c:pt>
                <c:pt idx="252">
                  <c:v>-0.10055084626367261</c:v>
                </c:pt>
                <c:pt idx="253">
                  <c:v>-0.29696829346596587</c:v>
                </c:pt>
                <c:pt idx="254">
                  <c:v>0.11083274960742528</c:v>
                </c:pt>
                <c:pt idx="255">
                  <c:v>4.3050582575460794E-2</c:v>
                </c:pt>
                <c:pt idx="256">
                  <c:v>-0.11607731617255013</c:v>
                </c:pt>
                <c:pt idx="257">
                  <c:v>0.17147060567083372</c:v>
                </c:pt>
                <c:pt idx="258">
                  <c:v>-2.1594831259335479E-2</c:v>
                </c:pt>
                <c:pt idx="259">
                  <c:v>4.4370014342689501E-2</c:v>
                </c:pt>
                <c:pt idx="260">
                  <c:v>0.17783852988168292</c:v>
                </c:pt>
                <c:pt idx="261">
                  <c:v>0.13019501731366745</c:v>
                </c:pt>
                <c:pt idx="262">
                  <c:v>0.14772238432669837</c:v>
                </c:pt>
                <c:pt idx="263">
                  <c:v>1.8218727831481374E-2</c:v>
                </c:pt>
                <c:pt idx="264">
                  <c:v>-2.4473443721944932E-2</c:v>
                </c:pt>
                <c:pt idx="265">
                  <c:v>-1.6412809958865182E-2</c:v>
                </c:pt>
                <c:pt idx="266">
                  <c:v>-2.0361264739904072E-2</c:v>
                </c:pt>
                <c:pt idx="267">
                  <c:v>-6.5068628274161711E-2</c:v>
                </c:pt>
                <c:pt idx="268">
                  <c:v>1.1253581160531212E-2</c:v>
                </c:pt>
                <c:pt idx="269">
                  <c:v>-6.3529615725883559E-3</c:v>
                </c:pt>
                <c:pt idx="270">
                  <c:v>2.5227310106856748E-2</c:v>
                </c:pt>
                <c:pt idx="271">
                  <c:v>6.5835815753302995E-2</c:v>
                </c:pt>
                <c:pt idx="272">
                  <c:v>-1.5021578692994808E-2</c:v>
                </c:pt>
                <c:pt idx="273">
                  <c:v>0.17485867058326221</c:v>
                </c:pt>
                <c:pt idx="274">
                  <c:v>9.2868922605930493E-2</c:v>
                </c:pt>
                <c:pt idx="275">
                  <c:v>7.342762151745319E-2</c:v>
                </c:pt>
                <c:pt idx="276">
                  <c:v>-4.0646939847420072E-2</c:v>
                </c:pt>
                <c:pt idx="277">
                  <c:v>8.7342838853373905E-2</c:v>
                </c:pt>
                <c:pt idx="278">
                  <c:v>4.2948025569216952E-2</c:v>
                </c:pt>
                <c:pt idx="279">
                  <c:v>9.0582078210786676E-2</c:v>
                </c:pt>
                <c:pt idx="280">
                  <c:v>3.1253711374802151E-2</c:v>
                </c:pt>
                <c:pt idx="281">
                  <c:v>0.11359601442620715</c:v>
                </c:pt>
                <c:pt idx="282">
                  <c:v>-1.5145730297035698E-2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23-4C55-B157-D009EB78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72160"/>
        <c:axId val="504062648"/>
      </c:scatterChart>
      <c:valAx>
        <c:axId val="50407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62648"/>
        <c:crosses val="autoZero"/>
        <c:crossBetween val="midCat"/>
      </c:valAx>
      <c:valAx>
        <c:axId val="50406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7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 Difference vs. 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28258967629047E-2"/>
          <c:y val="0.16708333333333336"/>
          <c:w val="0.85090507436570428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[0]!Y</c:f>
              <c:numCache>
                <c:formatCode>General</c:formatCode>
                <c:ptCount val="283"/>
                <c:pt idx="0">
                  <c:v>286892.31699999998</c:v>
                </c:pt>
                <c:pt idx="1">
                  <c:v>286908.43699999998</c:v>
                </c:pt>
                <c:pt idx="2">
                  <c:v>286870.59600000002</c:v>
                </c:pt>
                <c:pt idx="3">
                  <c:v>286829.11499999999</c:v>
                </c:pt>
                <c:pt idx="4">
                  <c:v>286795.978</c:v>
                </c:pt>
                <c:pt idx="5">
                  <c:v>286758.87800000003</c:v>
                </c:pt>
                <c:pt idx="6">
                  <c:v>286721.375</c:v>
                </c:pt>
                <c:pt idx="7">
                  <c:v>286679.41600000003</c:v>
                </c:pt>
                <c:pt idx="8">
                  <c:v>286626.54800000001</c:v>
                </c:pt>
                <c:pt idx="9">
                  <c:v>286596.00300000003</c:v>
                </c:pt>
                <c:pt idx="10">
                  <c:v>286559.179</c:v>
                </c:pt>
                <c:pt idx="11">
                  <c:v>286521.64600000001</c:v>
                </c:pt>
                <c:pt idx="12">
                  <c:v>286489.18699999998</c:v>
                </c:pt>
                <c:pt idx="13">
                  <c:v>286452.58500000002</c:v>
                </c:pt>
                <c:pt idx="14">
                  <c:v>286403.902</c:v>
                </c:pt>
                <c:pt idx="15">
                  <c:v>286394.95899999997</c:v>
                </c:pt>
                <c:pt idx="16">
                  <c:v>286353.32400000002</c:v>
                </c:pt>
                <c:pt idx="17">
                  <c:v>286306.516</c:v>
                </c:pt>
                <c:pt idx="18">
                  <c:v>286265.30900000001</c:v>
                </c:pt>
                <c:pt idx="19">
                  <c:v>286246.09100000001</c:v>
                </c:pt>
                <c:pt idx="20">
                  <c:v>286272.61800000002</c:v>
                </c:pt>
                <c:pt idx="21">
                  <c:v>286311.87400000001</c:v>
                </c:pt>
                <c:pt idx="22">
                  <c:v>286358.57299999997</c:v>
                </c:pt>
                <c:pt idx="23">
                  <c:v>286452.136</c:v>
                </c:pt>
                <c:pt idx="24">
                  <c:v>286482.08500000002</c:v>
                </c:pt>
                <c:pt idx="25">
                  <c:v>286586.05099999998</c:v>
                </c:pt>
                <c:pt idx="26">
                  <c:v>286621.783</c:v>
                </c:pt>
                <c:pt idx="27">
                  <c:v>286652.696</c:v>
                </c:pt>
                <c:pt idx="28">
                  <c:v>286703.239</c:v>
                </c:pt>
                <c:pt idx="29">
                  <c:v>286017.92700000003</c:v>
                </c:pt>
                <c:pt idx="30">
                  <c:v>286017.36099999998</c:v>
                </c:pt>
                <c:pt idx="31">
                  <c:v>285942.64600000001</c:v>
                </c:pt>
                <c:pt idx="32">
                  <c:v>285947.25599999999</c:v>
                </c:pt>
                <c:pt idx="33">
                  <c:v>285947.511</c:v>
                </c:pt>
                <c:pt idx="34">
                  <c:v>285899.81900000002</c:v>
                </c:pt>
                <c:pt idx="35">
                  <c:v>285886.788</c:v>
                </c:pt>
                <c:pt idx="36">
                  <c:v>285884.92499999999</c:v>
                </c:pt>
                <c:pt idx="37">
                  <c:v>285815.09499999997</c:v>
                </c:pt>
                <c:pt idx="38">
                  <c:v>285790.85100000002</c:v>
                </c:pt>
                <c:pt idx="39">
                  <c:v>285737.86200000002</c:v>
                </c:pt>
                <c:pt idx="40">
                  <c:v>285724.96399999998</c:v>
                </c:pt>
                <c:pt idx="41">
                  <c:v>285746.016</c:v>
                </c:pt>
                <c:pt idx="42">
                  <c:v>285683.16200000001</c:v>
                </c:pt>
                <c:pt idx="43">
                  <c:v>285649.13900000002</c:v>
                </c:pt>
                <c:pt idx="44">
                  <c:v>285614.98</c:v>
                </c:pt>
                <c:pt idx="45">
                  <c:v>285568.33</c:v>
                </c:pt>
                <c:pt idx="46">
                  <c:v>285557.33600000001</c:v>
                </c:pt>
                <c:pt idx="47">
                  <c:v>285519.04700000002</c:v>
                </c:pt>
                <c:pt idx="48">
                  <c:v>285435.31199999998</c:v>
                </c:pt>
                <c:pt idx="49">
                  <c:v>285403.68199999997</c:v>
                </c:pt>
                <c:pt idx="50">
                  <c:v>285370.99099999998</c:v>
                </c:pt>
                <c:pt idx="51">
                  <c:v>285364.913</c:v>
                </c:pt>
                <c:pt idx="52">
                  <c:v>285307.94199999998</c:v>
                </c:pt>
                <c:pt idx="53">
                  <c:v>285293.23599999998</c:v>
                </c:pt>
                <c:pt idx="54">
                  <c:v>285315.44099999999</c:v>
                </c:pt>
                <c:pt idx="55">
                  <c:v>285305.42099999997</c:v>
                </c:pt>
                <c:pt idx="56">
                  <c:v>285286.19099999999</c:v>
                </c:pt>
                <c:pt idx="57">
                  <c:v>285330.13299999997</c:v>
                </c:pt>
                <c:pt idx="58">
                  <c:v>284981.71600000001</c:v>
                </c:pt>
                <c:pt idx="59">
                  <c:v>284952.59399999998</c:v>
                </c:pt>
                <c:pt idx="60">
                  <c:v>285020.78499999997</c:v>
                </c:pt>
                <c:pt idx="61">
                  <c:v>284962.799</c:v>
                </c:pt>
                <c:pt idx="62">
                  <c:v>284913.315</c:v>
                </c:pt>
                <c:pt idx="63">
                  <c:v>284900.87400000001</c:v>
                </c:pt>
                <c:pt idx="64">
                  <c:v>284921.74300000002</c:v>
                </c:pt>
                <c:pt idx="65">
                  <c:v>284858.99400000001</c:v>
                </c:pt>
                <c:pt idx="66">
                  <c:v>284791.30200000003</c:v>
                </c:pt>
                <c:pt idx="67">
                  <c:v>284758.13799999998</c:v>
                </c:pt>
                <c:pt idx="68">
                  <c:v>284760.60499999998</c:v>
                </c:pt>
                <c:pt idx="69">
                  <c:v>284763.84899999999</c:v>
                </c:pt>
                <c:pt idx="70">
                  <c:v>284715.87400000001</c:v>
                </c:pt>
                <c:pt idx="71">
                  <c:v>284682.15899999999</c:v>
                </c:pt>
                <c:pt idx="72">
                  <c:v>284656.783</c:v>
                </c:pt>
                <c:pt idx="73">
                  <c:v>284617.98100000003</c:v>
                </c:pt>
                <c:pt idx="74">
                  <c:v>284562.44099999999</c:v>
                </c:pt>
                <c:pt idx="75">
                  <c:v>284523.467</c:v>
                </c:pt>
                <c:pt idx="76">
                  <c:v>284500.31400000001</c:v>
                </c:pt>
                <c:pt idx="77">
                  <c:v>284505.80300000001</c:v>
                </c:pt>
                <c:pt idx="78">
                  <c:v>284490.28899999999</c:v>
                </c:pt>
                <c:pt idx="79">
                  <c:v>284456.18400000001</c:v>
                </c:pt>
                <c:pt idx="80">
                  <c:v>284447.88099999999</c:v>
                </c:pt>
                <c:pt idx="81">
                  <c:v>284458.299</c:v>
                </c:pt>
                <c:pt idx="82">
                  <c:v>284480.587</c:v>
                </c:pt>
                <c:pt idx="83">
                  <c:v>284468.47399999999</c:v>
                </c:pt>
                <c:pt idx="84">
                  <c:v>284216.92</c:v>
                </c:pt>
                <c:pt idx="85">
                  <c:v>284187.73700000002</c:v>
                </c:pt>
                <c:pt idx="86">
                  <c:v>284167.908</c:v>
                </c:pt>
                <c:pt idx="87">
                  <c:v>284131.94699999999</c:v>
                </c:pt>
                <c:pt idx="88">
                  <c:v>284127.94199999998</c:v>
                </c:pt>
                <c:pt idx="89">
                  <c:v>284115.022</c:v>
                </c:pt>
                <c:pt idx="90">
                  <c:v>284149.03399999999</c:v>
                </c:pt>
                <c:pt idx="91">
                  <c:v>284091.51899999997</c:v>
                </c:pt>
                <c:pt idx="92">
                  <c:v>284057.31699999998</c:v>
                </c:pt>
                <c:pt idx="93">
                  <c:v>284048.59399999998</c:v>
                </c:pt>
                <c:pt idx="94">
                  <c:v>284023.74599999998</c:v>
                </c:pt>
                <c:pt idx="95">
                  <c:v>284081.83500000002</c:v>
                </c:pt>
                <c:pt idx="96">
                  <c:v>284071.95400000003</c:v>
                </c:pt>
                <c:pt idx="97">
                  <c:v>284028.26799999998</c:v>
                </c:pt>
                <c:pt idx="98">
                  <c:v>283994.027</c:v>
                </c:pt>
                <c:pt idx="99">
                  <c:v>283950.33600000001</c:v>
                </c:pt>
                <c:pt idx="100">
                  <c:v>283918.46600000001</c:v>
                </c:pt>
                <c:pt idx="101">
                  <c:v>283881.739</c:v>
                </c:pt>
                <c:pt idx="102">
                  <c:v>283855.52600000001</c:v>
                </c:pt>
                <c:pt idx="103">
                  <c:v>283820.01799999998</c:v>
                </c:pt>
                <c:pt idx="104">
                  <c:v>283799.84700000001</c:v>
                </c:pt>
                <c:pt idx="105">
                  <c:v>283767.49099999998</c:v>
                </c:pt>
                <c:pt idx="106">
                  <c:v>283742.95899999997</c:v>
                </c:pt>
                <c:pt idx="107">
                  <c:v>283758.84700000001</c:v>
                </c:pt>
                <c:pt idx="108">
                  <c:v>283769.74699999997</c:v>
                </c:pt>
                <c:pt idx="109">
                  <c:v>283772.21000000002</c:v>
                </c:pt>
                <c:pt idx="110">
                  <c:v>283824.55300000001</c:v>
                </c:pt>
                <c:pt idx="111">
                  <c:v>283850.85700000002</c:v>
                </c:pt>
                <c:pt idx="112">
                  <c:v>283905.93699999998</c:v>
                </c:pt>
                <c:pt idx="113">
                  <c:v>283933.87400000001</c:v>
                </c:pt>
                <c:pt idx="114">
                  <c:v>283577.97399999999</c:v>
                </c:pt>
                <c:pt idx="115">
                  <c:v>283566.68900000001</c:v>
                </c:pt>
                <c:pt idx="116">
                  <c:v>283537.94400000002</c:v>
                </c:pt>
                <c:pt idx="117">
                  <c:v>283508.21500000003</c:v>
                </c:pt>
                <c:pt idx="118">
                  <c:v>283498.20500000002</c:v>
                </c:pt>
                <c:pt idx="119">
                  <c:v>283471.19199999998</c:v>
                </c:pt>
                <c:pt idx="120">
                  <c:v>283484.429</c:v>
                </c:pt>
                <c:pt idx="121">
                  <c:v>283449.62599999999</c:v>
                </c:pt>
                <c:pt idx="122">
                  <c:v>283437.685</c:v>
                </c:pt>
                <c:pt idx="123">
                  <c:v>283404.946</c:v>
                </c:pt>
                <c:pt idx="124">
                  <c:v>283383.45</c:v>
                </c:pt>
                <c:pt idx="125">
                  <c:v>283372.94300000003</c:v>
                </c:pt>
                <c:pt idx="126">
                  <c:v>283338.522</c:v>
                </c:pt>
                <c:pt idx="127">
                  <c:v>283346.70500000002</c:v>
                </c:pt>
                <c:pt idx="128">
                  <c:v>283297.43699999998</c:v>
                </c:pt>
                <c:pt idx="129">
                  <c:v>283251.30800000002</c:v>
                </c:pt>
                <c:pt idx="130">
                  <c:v>283222.61099999998</c:v>
                </c:pt>
                <c:pt idx="131">
                  <c:v>283184.77799999999</c:v>
                </c:pt>
                <c:pt idx="132">
                  <c:v>283144.84299999999</c:v>
                </c:pt>
                <c:pt idx="133">
                  <c:v>283095.45699999999</c:v>
                </c:pt>
                <c:pt idx="134">
                  <c:v>283069.64199999999</c:v>
                </c:pt>
                <c:pt idx="135">
                  <c:v>283042.32199999999</c:v>
                </c:pt>
                <c:pt idx="136">
                  <c:v>283090.31300000002</c:v>
                </c:pt>
                <c:pt idx="137">
                  <c:v>283098.69699999999</c:v>
                </c:pt>
                <c:pt idx="138">
                  <c:v>283113.97100000002</c:v>
                </c:pt>
                <c:pt idx="139">
                  <c:v>283186.3</c:v>
                </c:pt>
                <c:pt idx="140">
                  <c:v>283228.15000000002</c:v>
                </c:pt>
                <c:pt idx="141">
                  <c:v>283253.40700000001</c:v>
                </c:pt>
                <c:pt idx="142">
                  <c:v>283269.72700000001</c:v>
                </c:pt>
                <c:pt idx="143">
                  <c:v>283283.74900000001</c:v>
                </c:pt>
                <c:pt idx="144">
                  <c:v>283304.39</c:v>
                </c:pt>
                <c:pt idx="145">
                  <c:v>283304.33399999997</c:v>
                </c:pt>
                <c:pt idx="146">
                  <c:v>283335.15600000002</c:v>
                </c:pt>
                <c:pt idx="147">
                  <c:v>283346.674</c:v>
                </c:pt>
                <c:pt idx="148">
                  <c:v>283339.18900000001</c:v>
                </c:pt>
                <c:pt idx="149">
                  <c:v>283377.75900000002</c:v>
                </c:pt>
                <c:pt idx="150">
                  <c:v>283381.94</c:v>
                </c:pt>
                <c:pt idx="151">
                  <c:v>283370.679</c:v>
                </c:pt>
                <c:pt idx="152">
                  <c:v>283399.239</c:v>
                </c:pt>
                <c:pt idx="153">
                  <c:v>283440.83899999998</c:v>
                </c:pt>
                <c:pt idx="154">
                  <c:v>283449.07799999998</c:v>
                </c:pt>
                <c:pt idx="155">
                  <c:v>283483.01400000002</c:v>
                </c:pt>
                <c:pt idx="156">
                  <c:v>283520.011</c:v>
                </c:pt>
                <c:pt idx="157">
                  <c:v>283568.16100000002</c:v>
                </c:pt>
                <c:pt idx="158">
                  <c:v>283536.408</c:v>
                </c:pt>
                <c:pt idx="159">
                  <c:v>283506.94900000002</c:v>
                </c:pt>
                <c:pt idx="160">
                  <c:v>283521.397</c:v>
                </c:pt>
                <c:pt idx="161">
                  <c:v>283542.66800000001</c:v>
                </c:pt>
                <c:pt idx="162">
                  <c:v>283579.09700000001</c:v>
                </c:pt>
                <c:pt idx="163">
                  <c:v>283535.68099999998</c:v>
                </c:pt>
                <c:pt idx="164">
                  <c:v>293618.799</c:v>
                </c:pt>
                <c:pt idx="165">
                  <c:v>293680.22700000001</c:v>
                </c:pt>
                <c:pt idx="166">
                  <c:v>293744.87</c:v>
                </c:pt>
                <c:pt idx="167">
                  <c:v>293767.946</c:v>
                </c:pt>
                <c:pt idx="168">
                  <c:v>293781.79599999997</c:v>
                </c:pt>
                <c:pt idx="169">
                  <c:v>293805.90899999999</c:v>
                </c:pt>
                <c:pt idx="170">
                  <c:v>293816.08600000001</c:v>
                </c:pt>
                <c:pt idx="171">
                  <c:v>293797.10700000002</c:v>
                </c:pt>
                <c:pt idx="172">
                  <c:v>293753.212</c:v>
                </c:pt>
                <c:pt idx="173">
                  <c:v>293716.96399999998</c:v>
                </c:pt>
                <c:pt idx="174">
                  <c:v>293708.93599999999</c:v>
                </c:pt>
                <c:pt idx="175">
                  <c:v>293666.12599999999</c:v>
                </c:pt>
                <c:pt idx="176">
                  <c:v>293612.54800000001</c:v>
                </c:pt>
                <c:pt idx="177">
                  <c:v>293544.299</c:v>
                </c:pt>
                <c:pt idx="178">
                  <c:v>293510.25799999997</c:v>
                </c:pt>
                <c:pt idx="179">
                  <c:v>293486.90899999999</c:v>
                </c:pt>
                <c:pt idx="180">
                  <c:v>293529.76299999998</c:v>
                </c:pt>
                <c:pt idx="181">
                  <c:v>293590.696</c:v>
                </c:pt>
                <c:pt idx="182">
                  <c:v>293622.34000000003</c:v>
                </c:pt>
                <c:pt idx="183">
                  <c:v>293664.91800000001</c:v>
                </c:pt>
                <c:pt idx="184">
                  <c:v>293685.13199999998</c:v>
                </c:pt>
                <c:pt idx="185">
                  <c:v>293720.57</c:v>
                </c:pt>
                <c:pt idx="186">
                  <c:v>293679.14799999999</c:v>
                </c:pt>
                <c:pt idx="187">
                  <c:v>293713.93400000001</c:v>
                </c:pt>
                <c:pt idx="188">
                  <c:v>293742.66899999999</c:v>
                </c:pt>
                <c:pt idx="189">
                  <c:v>293762.40700000001</c:v>
                </c:pt>
                <c:pt idx="190">
                  <c:v>293811.54800000001</c:v>
                </c:pt>
                <c:pt idx="191">
                  <c:v>293805.91200000001</c:v>
                </c:pt>
                <c:pt idx="192">
                  <c:v>293811.027</c:v>
                </c:pt>
                <c:pt idx="193">
                  <c:v>293840.58600000001</c:v>
                </c:pt>
                <c:pt idx="194">
                  <c:v>293882.63199999998</c:v>
                </c:pt>
                <c:pt idx="195">
                  <c:v>293893.10800000001</c:v>
                </c:pt>
                <c:pt idx="196">
                  <c:v>293924.31699999998</c:v>
                </c:pt>
                <c:pt idx="197">
                  <c:v>293942.09999999998</c:v>
                </c:pt>
                <c:pt idx="198">
                  <c:v>293975.53100000002</c:v>
                </c:pt>
                <c:pt idx="199">
                  <c:v>293963.163</c:v>
                </c:pt>
                <c:pt idx="200">
                  <c:v>294010.84499999997</c:v>
                </c:pt>
                <c:pt idx="201">
                  <c:v>294018.39199999999</c:v>
                </c:pt>
                <c:pt idx="202">
                  <c:v>294054.44400000002</c:v>
                </c:pt>
                <c:pt idx="203">
                  <c:v>294155.44</c:v>
                </c:pt>
                <c:pt idx="204">
                  <c:v>294183.429</c:v>
                </c:pt>
                <c:pt idx="205">
                  <c:v>294154.07</c:v>
                </c:pt>
                <c:pt idx="206">
                  <c:v>294116.29399999999</c:v>
                </c:pt>
                <c:pt idx="207">
                  <c:v>294110.95600000001</c:v>
                </c:pt>
                <c:pt idx="208">
                  <c:v>294083.95600000001</c:v>
                </c:pt>
                <c:pt idx="209">
                  <c:v>294058.109</c:v>
                </c:pt>
                <c:pt idx="210">
                  <c:v>294057.46999999997</c:v>
                </c:pt>
                <c:pt idx="211">
                  <c:v>294007.66899999999</c:v>
                </c:pt>
                <c:pt idx="212">
                  <c:v>293948.51500000001</c:v>
                </c:pt>
                <c:pt idx="213">
                  <c:v>293909.90999999997</c:v>
                </c:pt>
                <c:pt idx="214">
                  <c:v>293927.16499999998</c:v>
                </c:pt>
                <c:pt idx="215">
                  <c:v>293894.48499999999</c:v>
                </c:pt>
                <c:pt idx="216">
                  <c:v>293897.02299999999</c:v>
                </c:pt>
                <c:pt idx="217">
                  <c:v>293877.68599999999</c:v>
                </c:pt>
                <c:pt idx="218">
                  <c:v>292477.85100000002</c:v>
                </c:pt>
                <c:pt idx="219">
                  <c:v>292422.02299999999</c:v>
                </c:pt>
                <c:pt idx="220">
                  <c:v>292430.41700000002</c:v>
                </c:pt>
                <c:pt idx="221">
                  <c:v>292469.07400000002</c:v>
                </c:pt>
                <c:pt idx="222">
                  <c:v>292509.59600000002</c:v>
                </c:pt>
                <c:pt idx="223">
                  <c:v>292523.20899999997</c:v>
                </c:pt>
                <c:pt idx="224">
                  <c:v>292556.16700000002</c:v>
                </c:pt>
                <c:pt idx="225">
                  <c:v>292607.32199999999</c:v>
                </c:pt>
                <c:pt idx="226">
                  <c:v>292638.08399999997</c:v>
                </c:pt>
                <c:pt idx="227">
                  <c:v>292688.52600000001</c:v>
                </c:pt>
                <c:pt idx="228">
                  <c:v>292694.85800000001</c:v>
                </c:pt>
                <c:pt idx="229">
                  <c:v>292748.36700000003</c:v>
                </c:pt>
                <c:pt idx="230">
                  <c:v>292754.36</c:v>
                </c:pt>
                <c:pt idx="231">
                  <c:v>292797.86300000001</c:v>
                </c:pt>
                <c:pt idx="232">
                  <c:v>292820.14899999998</c:v>
                </c:pt>
                <c:pt idx="233">
                  <c:v>292851.7</c:v>
                </c:pt>
                <c:pt idx="234">
                  <c:v>292893.36599999998</c:v>
                </c:pt>
                <c:pt idx="235">
                  <c:v>292882.96999999997</c:v>
                </c:pt>
                <c:pt idx="236">
                  <c:v>292867.91499999998</c:v>
                </c:pt>
                <c:pt idx="237" formatCode="0.00">
                  <c:v>292830.46299999999</c:v>
                </c:pt>
                <c:pt idx="238">
                  <c:v>292891.06699999998</c:v>
                </c:pt>
                <c:pt idx="239">
                  <c:v>292929.576</c:v>
                </c:pt>
                <c:pt idx="240">
                  <c:v>292961.837</c:v>
                </c:pt>
                <c:pt idx="241">
                  <c:v>292988.62900000002</c:v>
                </c:pt>
                <c:pt idx="242">
                  <c:v>293050.71000000002</c:v>
                </c:pt>
                <c:pt idx="243">
                  <c:v>293026.43900000001</c:v>
                </c:pt>
                <c:pt idx="244">
                  <c:v>293002.80099999998</c:v>
                </c:pt>
                <c:pt idx="245">
                  <c:v>292943.27399999998</c:v>
                </c:pt>
                <c:pt idx="246">
                  <c:v>292946.79200000002</c:v>
                </c:pt>
                <c:pt idx="247">
                  <c:v>292992.80800000002</c:v>
                </c:pt>
                <c:pt idx="248">
                  <c:v>293023.93699999998</c:v>
                </c:pt>
                <c:pt idx="249">
                  <c:v>293062.386</c:v>
                </c:pt>
                <c:pt idx="250">
                  <c:v>293126.59600000002</c:v>
                </c:pt>
                <c:pt idx="251">
                  <c:v>293143.136</c:v>
                </c:pt>
                <c:pt idx="252">
                  <c:v>293126.962</c:v>
                </c:pt>
                <c:pt idx="253">
                  <c:v>293173.39399999997</c:v>
                </c:pt>
                <c:pt idx="254">
                  <c:v>293159.36099999998</c:v>
                </c:pt>
                <c:pt idx="255">
                  <c:v>293155.125</c:v>
                </c:pt>
                <c:pt idx="256">
                  <c:v>293090.228</c:v>
                </c:pt>
                <c:pt idx="257">
                  <c:v>293092.38500000001</c:v>
                </c:pt>
                <c:pt idx="258">
                  <c:v>293013.11900000001</c:v>
                </c:pt>
                <c:pt idx="259">
                  <c:v>292986.59499999997</c:v>
                </c:pt>
                <c:pt idx="260">
                  <c:v>292987.83899999998</c:v>
                </c:pt>
                <c:pt idx="261">
                  <c:v>292990.391</c:v>
                </c:pt>
                <c:pt idx="262">
                  <c:v>292992.41899999999</c:v>
                </c:pt>
                <c:pt idx="263">
                  <c:v>292930.054</c:v>
                </c:pt>
                <c:pt idx="264">
                  <c:v>292871.37599999999</c:v>
                </c:pt>
                <c:pt idx="265">
                  <c:v>292807.05599999998</c:v>
                </c:pt>
                <c:pt idx="266">
                  <c:v>292811.94199999998</c:v>
                </c:pt>
                <c:pt idx="267">
                  <c:v>292751.95600000001</c:v>
                </c:pt>
                <c:pt idx="268">
                  <c:v>292794.93099999998</c:v>
                </c:pt>
                <c:pt idx="269">
                  <c:v>292846.62099999998</c:v>
                </c:pt>
                <c:pt idx="270">
                  <c:v>292915.87900000002</c:v>
                </c:pt>
                <c:pt idx="271">
                  <c:v>292887.22499999998</c:v>
                </c:pt>
                <c:pt idx="272">
                  <c:v>292868.837</c:v>
                </c:pt>
                <c:pt idx="273">
                  <c:v>292803.53600000002</c:v>
                </c:pt>
                <c:pt idx="274">
                  <c:v>292741.09899999999</c:v>
                </c:pt>
                <c:pt idx="275">
                  <c:v>292703.58399999997</c:v>
                </c:pt>
                <c:pt idx="276">
                  <c:v>292682.32500000001</c:v>
                </c:pt>
                <c:pt idx="277">
                  <c:v>292636.78200000001</c:v>
                </c:pt>
                <c:pt idx="278">
                  <c:v>292610.17700000003</c:v>
                </c:pt>
                <c:pt idx="279">
                  <c:v>292541.19099999999</c:v>
                </c:pt>
                <c:pt idx="280">
                  <c:v>292505.79599999997</c:v>
                </c:pt>
                <c:pt idx="281">
                  <c:v>292456.02</c:v>
                </c:pt>
                <c:pt idx="282">
                  <c:v>292448.14799999999</c:v>
                </c:pt>
              </c:numCache>
            </c:numRef>
          </c:xVal>
          <c:yVal>
            <c:numRef>
              <c:f>[0]!AdjZDiff</c:f>
              <c:numCache>
                <c:formatCode>0.000</c:formatCode>
                <c:ptCount val="283"/>
                <c:pt idx="0">
                  <c:v>0.33573153248323706</c:v>
                </c:pt>
                <c:pt idx="1">
                  <c:v>0.18545435790792908</c:v>
                </c:pt>
                <c:pt idx="2">
                  <c:v>6.4262295805974645E-3</c:v>
                </c:pt>
                <c:pt idx="3">
                  <c:v>1.1236212273274759E-2</c:v>
                </c:pt>
                <c:pt idx="4">
                  <c:v>0.12886991496679912</c:v>
                </c:pt>
                <c:pt idx="5">
                  <c:v>0.2523654896529024</c:v>
                </c:pt>
                <c:pt idx="6">
                  <c:v>0.14170620074492035</c:v>
                </c:pt>
                <c:pt idx="7">
                  <c:v>3.1211737568014541E-2</c:v>
                </c:pt>
                <c:pt idx="8">
                  <c:v>8.4413254003038674E-2</c:v>
                </c:pt>
                <c:pt idx="9">
                  <c:v>9.9622221479194195E-3</c:v>
                </c:pt>
                <c:pt idx="10">
                  <c:v>6.7941161572321107E-2</c:v>
                </c:pt>
                <c:pt idx="11">
                  <c:v>-4.4614180251869584E-2</c:v>
                </c:pt>
                <c:pt idx="12">
                  <c:v>0.14722179312605022</c:v>
                </c:pt>
                <c:pt idx="13">
                  <c:v>-8.6950918578168057E-3</c:v>
                </c:pt>
                <c:pt idx="14">
                  <c:v>0.10399398135825777</c:v>
                </c:pt>
                <c:pt idx="15">
                  <c:v>0.2682288369037451</c:v>
                </c:pt>
                <c:pt idx="16">
                  <c:v>-3.5352379250980448E-2</c:v>
                </c:pt>
                <c:pt idx="17">
                  <c:v>5.6193078170622357E-2</c:v>
                </c:pt>
                <c:pt idx="18">
                  <c:v>1.2186049033061863E-2</c:v>
                </c:pt>
                <c:pt idx="19">
                  <c:v>0.14673125810838883</c:v>
                </c:pt>
                <c:pt idx="20">
                  <c:v>0.40174575069897855</c:v>
                </c:pt>
                <c:pt idx="21">
                  <c:v>0.68975141089833869</c:v>
                </c:pt>
                <c:pt idx="22">
                  <c:v>0.49219016314157216</c:v>
                </c:pt>
                <c:pt idx="23">
                  <c:v>0.52568244889732796</c:v>
                </c:pt>
                <c:pt idx="24">
                  <c:v>6.2636329329279761E-3</c:v>
                </c:pt>
                <c:pt idx="25">
                  <c:v>0.45653149010422567</c:v>
                </c:pt>
                <c:pt idx="26">
                  <c:v>-0.12641751513001509</c:v>
                </c:pt>
                <c:pt idx="27">
                  <c:v>0.1999942323355981</c:v>
                </c:pt>
                <c:pt idx="28">
                  <c:v>0.19507796093796514</c:v>
                </c:pt>
                <c:pt idx="29">
                  <c:v>-0.37249498930088976</c:v>
                </c:pt>
                <c:pt idx="30">
                  <c:v>0.16572054730318087</c:v>
                </c:pt>
                <c:pt idx="31">
                  <c:v>-0.16638206811160217</c:v>
                </c:pt>
                <c:pt idx="32">
                  <c:v>0.15602473125363758</c:v>
                </c:pt>
                <c:pt idx="33">
                  <c:v>-0.27038733632900858</c:v>
                </c:pt>
                <c:pt idx="34">
                  <c:v>-0.27946453009826655</c:v>
                </c:pt>
                <c:pt idx="35">
                  <c:v>0.25166524240330546</c:v>
                </c:pt>
                <c:pt idx="36">
                  <c:v>-9.9261368654993021E-2</c:v>
                </c:pt>
                <c:pt idx="37">
                  <c:v>0.1710403148365458</c:v>
                </c:pt>
                <c:pt idx="38">
                  <c:v>-0.34917190842963919</c:v>
                </c:pt>
                <c:pt idx="39">
                  <c:v>-0.30365603570191979</c:v>
                </c:pt>
                <c:pt idx="40">
                  <c:v>0.13705363533540549</c:v>
                </c:pt>
                <c:pt idx="41">
                  <c:v>-0.24832309566886579</c:v>
                </c:pt>
                <c:pt idx="42">
                  <c:v>-0.21169311658411516</c:v>
                </c:pt>
                <c:pt idx="43">
                  <c:v>0.16784815649884877</c:v>
                </c:pt>
                <c:pt idx="44">
                  <c:v>-0.46538382736616768</c:v>
                </c:pt>
                <c:pt idx="45">
                  <c:v>-0.32291544946417616</c:v>
                </c:pt>
                <c:pt idx="46">
                  <c:v>0.25484490237477075</c:v>
                </c:pt>
                <c:pt idx="47">
                  <c:v>-0.14983858121468074</c:v>
                </c:pt>
                <c:pt idx="48">
                  <c:v>-0.12001631622683817</c:v>
                </c:pt>
                <c:pt idx="49">
                  <c:v>0.26451828208962525</c:v>
                </c:pt>
                <c:pt idx="50">
                  <c:v>-0.15748810832519666</c:v>
                </c:pt>
                <c:pt idx="51">
                  <c:v>-2.5414955675728379E-2</c:v>
                </c:pt>
                <c:pt idx="52">
                  <c:v>0.28196354024794346</c:v>
                </c:pt>
                <c:pt idx="53">
                  <c:v>-8.3241849234809706E-2</c:v>
                </c:pt>
                <c:pt idx="54">
                  <c:v>0.12509983807785829</c:v>
                </c:pt>
                <c:pt idx="55">
                  <c:v>-0.35979612881226331</c:v>
                </c:pt>
                <c:pt idx="56">
                  <c:v>-0.15978659523796068</c:v>
                </c:pt>
                <c:pt idx="57">
                  <c:v>-0.26694193001242184</c:v>
                </c:pt>
                <c:pt idx="58">
                  <c:v>0.29897138206138152</c:v>
                </c:pt>
                <c:pt idx="59">
                  <c:v>1.5199050927321878E-2</c:v>
                </c:pt>
                <c:pt idx="60">
                  <c:v>0.35829297037912511</c:v>
                </c:pt>
                <c:pt idx="61">
                  <c:v>0.23512124679439239</c:v>
                </c:pt>
                <c:pt idx="62">
                  <c:v>-3.8705523497696959E-2</c:v>
                </c:pt>
                <c:pt idx="63">
                  <c:v>0.28607602856379799</c:v>
                </c:pt>
                <c:pt idx="64">
                  <c:v>-0.12331145903124252</c:v>
                </c:pt>
                <c:pt idx="65">
                  <c:v>-3.9529076484882353E-2</c:v>
                </c:pt>
                <c:pt idx="66">
                  <c:v>-0.26387980482957119</c:v>
                </c:pt>
                <c:pt idx="67">
                  <c:v>-3.7007440857451002E-2</c:v>
                </c:pt>
                <c:pt idx="68">
                  <c:v>0.27079503309312258</c:v>
                </c:pt>
                <c:pt idx="69">
                  <c:v>-0.13391025625867314</c:v>
                </c:pt>
                <c:pt idx="70">
                  <c:v>-0.10860262641983809</c:v>
                </c:pt>
                <c:pt idx="71">
                  <c:v>0.3224895002907715</c:v>
                </c:pt>
                <c:pt idx="72">
                  <c:v>-7.6938695908779664E-2</c:v>
                </c:pt>
                <c:pt idx="73">
                  <c:v>0.22628862757881052</c:v>
                </c:pt>
                <c:pt idx="74">
                  <c:v>-7.9570106129835949E-2</c:v>
                </c:pt>
                <c:pt idx="75">
                  <c:v>-8.6018037895883026E-2</c:v>
                </c:pt>
                <c:pt idx="76">
                  <c:v>-0.14201645902585369</c:v>
                </c:pt>
                <c:pt idx="77">
                  <c:v>0.3485936644293588</c:v>
                </c:pt>
                <c:pt idx="78">
                  <c:v>0.11981450777454938</c:v>
                </c:pt>
                <c:pt idx="79">
                  <c:v>0.5353583103035362</c:v>
                </c:pt>
                <c:pt idx="80">
                  <c:v>8.4830707148512374E-2</c:v>
                </c:pt>
                <c:pt idx="81">
                  <c:v>8.0071796555444053E-2</c:v>
                </c:pt>
                <c:pt idx="82">
                  <c:v>9.8814267752800333E-2</c:v>
                </c:pt>
                <c:pt idx="83">
                  <c:v>5.2341248743800861E-2</c:v>
                </c:pt>
                <c:pt idx="84">
                  <c:v>0.44490984974061121</c:v>
                </c:pt>
                <c:pt idx="85">
                  <c:v>0.18927062100181047</c:v>
                </c:pt>
                <c:pt idx="86">
                  <c:v>-8.7145064310220732E-2</c:v>
                </c:pt>
                <c:pt idx="87">
                  <c:v>0.14557678992764522</c:v>
                </c:pt>
                <c:pt idx="88">
                  <c:v>-0.23375256230201558</c:v>
                </c:pt>
                <c:pt idx="89">
                  <c:v>0.22063928496686458</c:v>
                </c:pt>
                <c:pt idx="90">
                  <c:v>0.2570113515431558</c:v>
                </c:pt>
                <c:pt idx="91">
                  <c:v>-0.15728219540494592</c:v>
                </c:pt>
                <c:pt idx="92">
                  <c:v>2.264518211484301E-2</c:v>
                </c:pt>
                <c:pt idx="93">
                  <c:v>0.26502022321085406</c:v>
                </c:pt>
                <c:pt idx="94">
                  <c:v>0.10659554134929294</c:v>
                </c:pt>
                <c:pt idx="95">
                  <c:v>-0.17902170699289854</c:v>
                </c:pt>
                <c:pt idx="96">
                  <c:v>-0.15206363137565404</c:v>
                </c:pt>
                <c:pt idx="97">
                  <c:v>-0.32439224323468352</c:v>
                </c:pt>
                <c:pt idx="98">
                  <c:v>-0.39739832784664486</c:v>
                </c:pt>
                <c:pt idx="99">
                  <c:v>-4.5992760762601392E-2</c:v>
                </c:pt>
                <c:pt idx="100">
                  <c:v>-2.9058819158080951E-2</c:v>
                </c:pt>
                <c:pt idx="101">
                  <c:v>-4.6673753074401247E-2</c:v>
                </c:pt>
                <c:pt idx="102">
                  <c:v>-0.21589710917214688</c:v>
                </c:pt>
                <c:pt idx="103">
                  <c:v>-0.18995279811974797</c:v>
                </c:pt>
                <c:pt idx="104">
                  <c:v>-5.6530245210637986E-2</c:v>
                </c:pt>
                <c:pt idx="105">
                  <c:v>-0.16930607655331187</c:v>
                </c:pt>
                <c:pt idx="106">
                  <c:v>-0.27999715470537012</c:v>
                </c:pt>
                <c:pt idx="107">
                  <c:v>-0.19751068783159553</c:v>
                </c:pt>
                <c:pt idx="108">
                  <c:v>-0.1591959728382335</c:v>
                </c:pt>
                <c:pt idx="109">
                  <c:v>0.26133001731545846</c:v>
                </c:pt>
                <c:pt idx="110">
                  <c:v>0.1903296452721861</c:v>
                </c:pt>
                <c:pt idx="111">
                  <c:v>0.25411237225705463</c:v>
                </c:pt>
                <c:pt idx="112">
                  <c:v>0.36343424171946026</c:v>
                </c:pt>
                <c:pt idx="113">
                  <c:v>-4.138355160989704E-3</c:v>
                </c:pt>
                <c:pt idx="114">
                  <c:v>-0.21335339179518087</c:v>
                </c:pt>
                <c:pt idx="115">
                  <c:v>-8.9456233766327387E-2</c:v>
                </c:pt>
                <c:pt idx="116">
                  <c:v>-4.097939115013105E-2</c:v>
                </c:pt>
                <c:pt idx="117">
                  <c:v>-0.10129335984800036</c:v>
                </c:pt>
                <c:pt idx="118">
                  <c:v>-0.27611729089085202</c:v>
                </c:pt>
                <c:pt idx="119">
                  <c:v>-0.27998264629661662</c:v>
                </c:pt>
                <c:pt idx="120">
                  <c:v>-9.4291518145610098E-2</c:v>
                </c:pt>
                <c:pt idx="121">
                  <c:v>-0.23463425316788289</c:v>
                </c:pt>
                <c:pt idx="122">
                  <c:v>-0.15983681915543002</c:v>
                </c:pt>
                <c:pt idx="123">
                  <c:v>-0.291430999932345</c:v>
                </c:pt>
                <c:pt idx="124">
                  <c:v>-0.17150057818082587</c:v>
                </c:pt>
                <c:pt idx="125">
                  <c:v>-5.1578638319028869E-2</c:v>
                </c:pt>
                <c:pt idx="126">
                  <c:v>0.11029039611560165</c:v>
                </c:pt>
                <c:pt idx="127">
                  <c:v>-0.13220595508278166</c:v>
                </c:pt>
                <c:pt idx="128">
                  <c:v>4.5659884169594989E-2</c:v>
                </c:pt>
                <c:pt idx="129">
                  <c:v>8.9787040130659079E-2</c:v>
                </c:pt>
                <c:pt idx="130">
                  <c:v>-3.7199385397116203E-2</c:v>
                </c:pt>
                <c:pt idx="131">
                  <c:v>0.1962629163361953</c:v>
                </c:pt>
                <c:pt idx="132">
                  <c:v>0.23433844961755312</c:v>
                </c:pt>
                <c:pt idx="133">
                  <c:v>0.30179905857607991</c:v>
                </c:pt>
                <c:pt idx="134">
                  <c:v>0.1328024872716469</c:v>
                </c:pt>
                <c:pt idx="135">
                  <c:v>7.8191893282451019E-2</c:v>
                </c:pt>
                <c:pt idx="136">
                  <c:v>5.5389745368870535E-2</c:v>
                </c:pt>
                <c:pt idx="137">
                  <c:v>0.10065380977221139</c:v>
                </c:pt>
                <c:pt idx="138">
                  <c:v>0.20532788347293263</c:v>
                </c:pt>
                <c:pt idx="139">
                  <c:v>7.354014592351632E-2</c:v>
                </c:pt>
                <c:pt idx="140">
                  <c:v>-0.12447115586633117</c:v>
                </c:pt>
                <c:pt idx="141">
                  <c:v>1.6958064694335917E-2</c:v>
                </c:pt>
                <c:pt idx="142">
                  <c:v>-4.7189130026481507E-2</c:v>
                </c:pt>
                <c:pt idx="143">
                  <c:v>-3.1597833209843884E-2</c:v>
                </c:pt>
                <c:pt idx="144">
                  <c:v>-0.15264600350803903</c:v>
                </c:pt>
                <c:pt idx="145">
                  <c:v>0.20819779881514933</c:v>
                </c:pt>
                <c:pt idx="146">
                  <c:v>0.10435533933161878</c:v>
                </c:pt>
                <c:pt idx="147">
                  <c:v>5.6517113612471803E-2</c:v>
                </c:pt>
                <c:pt idx="148">
                  <c:v>-9.9110498156619542E-2</c:v>
                </c:pt>
                <c:pt idx="149">
                  <c:v>-0.18686709160067494</c:v>
                </c:pt>
                <c:pt idx="150">
                  <c:v>-6.3437660431759468E-2</c:v>
                </c:pt>
                <c:pt idx="151">
                  <c:v>-0.19565060612899288</c:v>
                </c:pt>
                <c:pt idx="152">
                  <c:v>-0.38786925686076756</c:v>
                </c:pt>
                <c:pt idx="153">
                  <c:v>0.28872324383303294</c:v>
                </c:pt>
                <c:pt idx="154">
                  <c:v>0.2839280181877939</c:v>
                </c:pt>
                <c:pt idx="155">
                  <c:v>-0.18515304558377466</c:v>
                </c:pt>
                <c:pt idx="156">
                  <c:v>-0.13413884830254119</c:v>
                </c:pt>
                <c:pt idx="157">
                  <c:v>-0.36714516817119147</c:v>
                </c:pt>
                <c:pt idx="158">
                  <c:v>-0.31786646663113061</c:v>
                </c:pt>
                <c:pt idx="159">
                  <c:v>-0.25201930105436077</c:v>
                </c:pt>
                <c:pt idx="160">
                  <c:v>-0.26268515082915656</c:v>
                </c:pt>
                <c:pt idx="161">
                  <c:v>-1.8210485311442426E-2</c:v>
                </c:pt>
                <c:pt idx="162">
                  <c:v>-4.5924879805625096E-2</c:v>
                </c:pt>
                <c:pt idx="163">
                  <c:v>-8.932295295323911E-2</c:v>
                </c:pt>
                <c:pt idx="164">
                  <c:v>4.3061771088900969E-2</c:v>
                </c:pt>
                <c:pt idx="165">
                  <c:v>0.12695844998495431</c:v>
                </c:pt>
                <c:pt idx="166">
                  <c:v>0.16793715378071283</c:v>
                </c:pt>
                <c:pt idx="167">
                  <c:v>-1.7580437179731234E-2</c:v>
                </c:pt>
                <c:pt idx="168">
                  <c:v>0.19574418555532702</c:v>
                </c:pt>
                <c:pt idx="169">
                  <c:v>0.26858524760575619</c:v>
                </c:pt>
                <c:pt idx="170">
                  <c:v>0.2153864578218645</c:v>
                </c:pt>
                <c:pt idx="171">
                  <c:v>0.25591626994184935</c:v>
                </c:pt>
                <c:pt idx="172">
                  <c:v>0.17931607898640323</c:v>
                </c:pt>
                <c:pt idx="173">
                  <c:v>1.5992218233122912E-2</c:v>
                </c:pt>
                <c:pt idx="174">
                  <c:v>-8.8823347277070752E-2</c:v>
                </c:pt>
                <c:pt idx="175">
                  <c:v>-7.4477036302482702E-2</c:v>
                </c:pt>
                <c:pt idx="176">
                  <c:v>3.2909608254044542E-2</c:v>
                </c:pt>
                <c:pt idx="177">
                  <c:v>0.26954685331327255</c:v>
                </c:pt>
                <c:pt idx="178">
                  <c:v>0.14649503848306722</c:v>
                </c:pt>
                <c:pt idx="179">
                  <c:v>5.7836375937881712E-2</c:v>
                </c:pt>
                <c:pt idx="180">
                  <c:v>5.7123639147107497E-2</c:v>
                </c:pt>
                <c:pt idx="181">
                  <c:v>-2.0678695855167462E-2</c:v>
                </c:pt>
                <c:pt idx="182">
                  <c:v>3.4390580245940328E-2</c:v>
                </c:pt>
                <c:pt idx="183">
                  <c:v>-2.1133831668066705E-2</c:v>
                </c:pt>
                <c:pt idx="184">
                  <c:v>6.2199462978469455E-2</c:v>
                </c:pt>
                <c:pt idx="185">
                  <c:v>1.0855121105009857E-2</c:v>
                </c:pt>
                <c:pt idx="186">
                  <c:v>-7.7013542603822316E-2</c:v>
                </c:pt>
                <c:pt idx="187">
                  <c:v>0.12585319880838597</c:v>
                </c:pt>
                <c:pt idx="188">
                  <c:v>-0.29032619631254875</c:v>
                </c:pt>
                <c:pt idx="189">
                  <c:v>0.14725276976184887</c:v>
                </c:pt>
                <c:pt idx="190">
                  <c:v>0.11949217593155481</c:v>
                </c:pt>
                <c:pt idx="191">
                  <c:v>0.15416716365666616</c:v>
                </c:pt>
                <c:pt idx="192">
                  <c:v>-6.825097491548604E-2</c:v>
                </c:pt>
                <c:pt idx="193">
                  <c:v>0.22584585245976996</c:v>
                </c:pt>
                <c:pt idx="194">
                  <c:v>0.1261178655263393</c:v>
                </c:pt>
                <c:pt idx="195">
                  <c:v>0.14840227270576634</c:v>
                </c:pt>
                <c:pt idx="196">
                  <c:v>1.5614087756830486E-2</c:v>
                </c:pt>
                <c:pt idx="197">
                  <c:v>0.10165797789363751</c:v>
                </c:pt>
                <c:pt idx="198">
                  <c:v>0.11749434062960518</c:v>
                </c:pt>
                <c:pt idx="199">
                  <c:v>0.13227979526618583</c:v>
                </c:pt>
                <c:pt idx="200">
                  <c:v>1.8680080295212065E-2</c:v>
                </c:pt>
                <c:pt idx="201">
                  <c:v>8.0642821253832153E-2</c:v>
                </c:pt>
                <c:pt idx="202">
                  <c:v>6.0180578936979146E-3</c:v>
                </c:pt>
                <c:pt idx="203">
                  <c:v>6.5149749537226853E-2</c:v>
                </c:pt>
                <c:pt idx="204">
                  <c:v>1.623674768222827E-2</c:v>
                </c:pt>
                <c:pt idx="205">
                  <c:v>0.14148144091279846</c:v>
                </c:pt>
                <c:pt idx="206">
                  <c:v>0.12763866668444734</c:v>
                </c:pt>
                <c:pt idx="207">
                  <c:v>-5.2828827367648046E-2</c:v>
                </c:pt>
                <c:pt idx="208">
                  <c:v>-7.4869021813697145E-2</c:v>
                </c:pt>
                <c:pt idx="209">
                  <c:v>2.3820747678314547E-2</c:v>
                </c:pt>
                <c:pt idx="210">
                  <c:v>3.9621583421421747E-2</c:v>
                </c:pt>
                <c:pt idx="211">
                  <c:v>0.14670128168654628</c:v>
                </c:pt>
                <c:pt idx="212">
                  <c:v>3.3318279128138784E-2</c:v>
                </c:pt>
                <c:pt idx="213">
                  <c:v>0.32685450942051375</c:v>
                </c:pt>
                <c:pt idx="214">
                  <c:v>0.10195664107914126</c:v>
                </c:pt>
                <c:pt idx="215">
                  <c:v>0.43782088995465074</c:v>
                </c:pt>
                <c:pt idx="216">
                  <c:v>0.29350130217812875</c:v>
                </c:pt>
                <c:pt idx="217">
                  <c:v>0.18792438624848273</c:v>
                </c:pt>
                <c:pt idx="218">
                  <c:v>0.15141961618189725</c:v>
                </c:pt>
                <c:pt idx="219">
                  <c:v>0.24031403636752202</c:v>
                </c:pt>
                <c:pt idx="220">
                  <c:v>-2.74675439160319E-2</c:v>
                </c:pt>
                <c:pt idx="221">
                  <c:v>-4.7091898053054138E-2</c:v>
                </c:pt>
                <c:pt idx="222">
                  <c:v>0.20526721440046458</c:v>
                </c:pt>
                <c:pt idx="223">
                  <c:v>0.18256503541329039</c:v>
                </c:pt>
                <c:pt idx="224">
                  <c:v>4.0652048683341491E-2</c:v>
                </c:pt>
                <c:pt idx="225">
                  <c:v>6.4991484601364391E-2</c:v>
                </c:pt>
                <c:pt idx="226">
                  <c:v>8.708991721800885E-2</c:v>
                </c:pt>
                <c:pt idx="227">
                  <c:v>8.9936645203010812E-2</c:v>
                </c:pt>
                <c:pt idx="228">
                  <c:v>1.5646818780282956E-2</c:v>
                </c:pt>
                <c:pt idx="229">
                  <c:v>0.15521090575862218</c:v>
                </c:pt>
                <c:pt idx="230">
                  <c:v>-5.748438718444504E-2</c:v>
                </c:pt>
                <c:pt idx="231">
                  <c:v>-9.3204973437195804E-2</c:v>
                </c:pt>
                <c:pt idx="232">
                  <c:v>-7.656435814692486E-2</c:v>
                </c:pt>
                <c:pt idx="233">
                  <c:v>-5.9721212569797899E-2</c:v>
                </c:pt>
                <c:pt idx="234">
                  <c:v>1.2665144980928744E-2</c:v>
                </c:pt>
                <c:pt idx="235">
                  <c:v>-0.15805719620936998</c:v>
                </c:pt>
                <c:pt idx="236">
                  <c:v>-9.2997584572458436E-2</c:v>
                </c:pt>
                <c:pt idx="237">
                  <c:v>-4.6441983909176088E-2</c:v>
                </c:pt>
                <c:pt idx="238">
                  <c:v>-4.2281967590042768E-2</c:v>
                </c:pt>
                <c:pt idx="239">
                  <c:v>-0.20655212062195005</c:v>
                </c:pt>
                <c:pt idx="240">
                  <c:v>-7.4136642653911622E-2</c:v>
                </c:pt>
                <c:pt idx="241">
                  <c:v>-0.10236383407197991</c:v>
                </c:pt>
                <c:pt idx="242">
                  <c:v>-2.9147724573135747E-2</c:v>
                </c:pt>
                <c:pt idx="243">
                  <c:v>-9.6529885792051573E-3</c:v>
                </c:pt>
                <c:pt idx="244">
                  <c:v>3.729969410483136E-2</c:v>
                </c:pt>
                <c:pt idx="245">
                  <c:v>-0.14201678520896621</c:v>
                </c:pt>
                <c:pt idx="246">
                  <c:v>-7.8981885332382262E-2</c:v>
                </c:pt>
                <c:pt idx="247">
                  <c:v>0.16034056053126733</c:v>
                </c:pt>
                <c:pt idx="248">
                  <c:v>-0.13909955634335347</c:v>
                </c:pt>
                <c:pt idx="249">
                  <c:v>0.29211671927100724</c:v>
                </c:pt>
                <c:pt idx="250">
                  <c:v>-3.8105560498252089E-2</c:v>
                </c:pt>
                <c:pt idx="251">
                  <c:v>-8.4360772286458996E-2</c:v>
                </c:pt>
                <c:pt idx="252">
                  <c:v>-0.10055084626367261</c:v>
                </c:pt>
                <c:pt idx="253">
                  <c:v>-0.29696829346596587</c:v>
                </c:pt>
                <c:pt idx="254">
                  <c:v>0.11083274960742528</c:v>
                </c:pt>
                <c:pt idx="255">
                  <c:v>4.3050582575460794E-2</c:v>
                </c:pt>
                <c:pt idx="256">
                  <c:v>-0.11607731617255013</c:v>
                </c:pt>
                <c:pt idx="257">
                  <c:v>0.17147060567083372</c:v>
                </c:pt>
                <c:pt idx="258">
                  <c:v>-2.1594831259335479E-2</c:v>
                </c:pt>
                <c:pt idx="259">
                  <c:v>4.4370014342689501E-2</c:v>
                </c:pt>
                <c:pt idx="260">
                  <c:v>0.17783852988168292</c:v>
                </c:pt>
                <c:pt idx="261">
                  <c:v>0.13019501731366745</c:v>
                </c:pt>
                <c:pt idx="262">
                  <c:v>0.14772238432669837</c:v>
                </c:pt>
                <c:pt idx="263">
                  <c:v>1.8218727831481374E-2</c:v>
                </c:pt>
                <c:pt idx="264">
                  <c:v>-2.4473443721944932E-2</c:v>
                </c:pt>
                <c:pt idx="265">
                  <c:v>-1.6412809958865182E-2</c:v>
                </c:pt>
                <c:pt idx="266">
                  <c:v>-2.0361264739904072E-2</c:v>
                </c:pt>
                <c:pt idx="267">
                  <c:v>-6.5068628274161711E-2</c:v>
                </c:pt>
                <c:pt idx="268">
                  <c:v>1.1253581160531212E-2</c:v>
                </c:pt>
                <c:pt idx="269">
                  <c:v>-6.3529615725883559E-3</c:v>
                </c:pt>
                <c:pt idx="270">
                  <c:v>2.5227310106856748E-2</c:v>
                </c:pt>
                <c:pt idx="271">
                  <c:v>6.5835815753302995E-2</c:v>
                </c:pt>
                <c:pt idx="272">
                  <c:v>-1.5021578692994808E-2</c:v>
                </c:pt>
                <c:pt idx="273">
                  <c:v>0.17485867058326221</c:v>
                </c:pt>
                <c:pt idx="274">
                  <c:v>9.2868922605930493E-2</c:v>
                </c:pt>
                <c:pt idx="275">
                  <c:v>7.342762151745319E-2</c:v>
                </c:pt>
                <c:pt idx="276">
                  <c:v>-4.0646939847420072E-2</c:v>
                </c:pt>
                <c:pt idx="277">
                  <c:v>8.7342838853373905E-2</c:v>
                </c:pt>
                <c:pt idx="278">
                  <c:v>4.2948025569216952E-2</c:v>
                </c:pt>
                <c:pt idx="279">
                  <c:v>9.0582078210786676E-2</c:v>
                </c:pt>
                <c:pt idx="280">
                  <c:v>3.1253711374802151E-2</c:v>
                </c:pt>
                <c:pt idx="281">
                  <c:v>0.11359601442620715</c:v>
                </c:pt>
                <c:pt idx="282">
                  <c:v>-1.5145730297035698E-2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BE-4E45-8DDD-4736F554D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72160"/>
        <c:axId val="504062648"/>
      </c:scatterChart>
      <c:valAx>
        <c:axId val="5040721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62648"/>
        <c:crosses val="autoZero"/>
        <c:crossBetween val="midCat"/>
      </c:valAx>
      <c:valAx>
        <c:axId val="504062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7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 Difference vs. Point</a:t>
            </a:r>
            <a:r>
              <a:rPr lang="en-US" baseline="0"/>
              <a:t> Number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28258967629047E-2"/>
          <c:y val="0.16708333333333336"/>
          <c:w val="0.85090507436570428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[0]!Point</c:f>
              <c:numCache>
                <c:formatCode>General</c:formatCode>
                <c:ptCount val="2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80</c:v>
                </c:pt>
                <c:pt idx="75">
                  <c:v>81</c:v>
                </c:pt>
                <c:pt idx="76">
                  <c:v>82</c:v>
                </c:pt>
                <c:pt idx="77">
                  <c:v>83</c:v>
                </c:pt>
                <c:pt idx="78">
                  <c:v>84</c:v>
                </c:pt>
                <c:pt idx="79">
                  <c:v>85</c:v>
                </c:pt>
                <c:pt idx="80">
                  <c:v>86</c:v>
                </c:pt>
                <c:pt idx="81">
                  <c:v>87</c:v>
                </c:pt>
                <c:pt idx="82">
                  <c:v>88</c:v>
                </c:pt>
                <c:pt idx="83">
                  <c:v>89</c:v>
                </c:pt>
                <c:pt idx="84">
                  <c:v>90</c:v>
                </c:pt>
                <c:pt idx="85">
                  <c:v>91</c:v>
                </c:pt>
                <c:pt idx="86">
                  <c:v>92</c:v>
                </c:pt>
                <c:pt idx="87">
                  <c:v>93</c:v>
                </c:pt>
                <c:pt idx="88">
                  <c:v>94</c:v>
                </c:pt>
                <c:pt idx="89">
                  <c:v>95</c:v>
                </c:pt>
                <c:pt idx="90">
                  <c:v>96</c:v>
                </c:pt>
                <c:pt idx="91">
                  <c:v>97</c:v>
                </c:pt>
                <c:pt idx="92">
                  <c:v>98</c:v>
                </c:pt>
                <c:pt idx="93">
                  <c:v>99</c:v>
                </c:pt>
                <c:pt idx="94">
                  <c:v>100</c:v>
                </c:pt>
                <c:pt idx="95">
                  <c:v>101</c:v>
                </c:pt>
                <c:pt idx="96">
                  <c:v>102</c:v>
                </c:pt>
                <c:pt idx="97">
                  <c:v>103</c:v>
                </c:pt>
                <c:pt idx="98">
                  <c:v>104</c:v>
                </c:pt>
                <c:pt idx="99">
                  <c:v>105</c:v>
                </c:pt>
                <c:pt idx="100">
                  <c:v>106</c:v>
                </c:pt>
                <c:pt idx="101">
                  <c:v>107</c:v>
                </c:pt>
                <c:pt idx="102">
                  <c:v>108</c:v>
                </c:pt>
                <c:pt idx="103">
                  <c:v>109</c:v>
                </c:pt>
                <c:pt idx="104">
                  <c:v>110</c:v>
                </c:pt>
                <c:pt idx="105">
                  <c:v>111</c:v>
                </c:pt>
                <c:pt idx="106">
                  <c:v>112</c:v>
                </c:pt>
                <c:pt idx="107">
                  <c:v>113</c:v>
                </c:pt>
                <c:pt idx="108">
                  <c:v>114</c:v>
                </c:pt>
                <c:pt idx="109">
                  <c:v>115</c:v>
                </c:pt>
                <c:pt idx="110">
                  <c:v>116</c:v>
                </c:pt>
                <c:pt idx="111">
                  <c:v>117</c:v>
                </c:pt>
                <c:pt idx="112">
                  <c:v>118</c:v>
                </c:pt>
                <c:pt idx="113">
                  <c:v>119</c:v>
                </c:pt>
                <c:pt idx="114">
                  <c:v>122</c:v>
                </c:pt>
                <c:pt idx="115">
                  <c:v>123</c:v>
                </c:pt>
                <c:pt idx="116">
                  <c:v>124</c:v>
                </c:pt>
                <c:pt idx="117">
                  <c:v>125</c:v>
                </c:pt>
                <c:pt idx="118">
                  <c:v>126</c:v>
                </c:pt>
                <c:pt idx="119">
                  <c:v>127</c:v>
                </c:pt>
                <c:pt idx="120">
                  <c:v>128</c:v>
                </c:pt>
                <c:pt idx="121">
                  <c:v>129</c:v>
                </c:pt>
                <c:pt idx="122">
                  <c:v>130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142</c:v>
                </c:pt>
                <c:pt idx="131">
                  <c:v>143</c:v>
                </c:pt>
                <c:pt idx="132">
                  <c:v>144</c:v>
                </c:pt>
                <c:pt idx="133">
                  <c:v>145</c:v>
                </c:pt>
                <c:pt idx="134">
                  <c:v>146</c:v>
                </c:pt>
                <c:pt idx="135">
                  <c:v>147</c:v>
                </c:pt>
                <c:pt idx="136">
                  <c:v>148</c:v>
                </c:pt>
                <c:pt idx="137">
                  <c:v>149</c:v>
                </c:pt>
                <c:pt idx="138">
                  <c:v>150</c:v>
                </c:pt>
                <c:pt idx="139">
                  <c:v>151</c:v>
                </c:pt>
                <c:pt idx="140">
                  <c:v>152</c:v>
                </c:pt>
                <c:pt idx="141">
                  <c:v>154</c:v>
                </c:pt>
                <c:pt idx="142">
                  <c:v>155</c:v>
                </c:pt>
                <c:pt idx="143">
                  <c:v>156</c:v>
                </c:pt>
                <c:pt idx="144">
                  <c:v>158</c:v>
                </c:pt>
                <c:pt idx="145">
                  <c:v>159</c:v>
                </c:pt>
                <c:pt idx="146">
                  <c:v>160</c:v>
                </c:pt>
                <c:pt idx="147">
                  <c:v>161</c:v>
                </c:pt>
                <c:pt idx="148">
                  <c:v>162</c:v>
                </c:pt>
                <c:pt idx="149">
                  <c:v>163</c:v>
                </c:pt>
                <c:pt idx="150">
                  <c:v>164</c:v>
                </c:pt>
                <c:pt idx="151">
                  <c:v>165</c:v>
                </c:pt>
                <c:pt idx="152">
                  <c:v>166</c:v>
                </c:pt>
                <c:pt idx="153">
                  <c:v>167</c:v>
                </c:pt>
                <c:pt idx="154">
                  <c:v>168</c:v>
                </c:pt>
                <c:pt idx="155">
                  <c:v>170</c:v>
                </c:pt>
                <c:pt idx="156">
                  <c:v>172</c:v>
                </c:pt>
                <c:pt idx="157">
                  <c:v>174</c:v>
                </c:pt>
                <c:pt idx="158">
                  <c:v>175</c:v>
                </c:pt>
                <c:pt idx="159">
                  <c:v>176</c:v>
                </c:pt>
                <c:pt idx="160">
                  <c:v>177</c:v>
                </c:pt>
                <c:pt idx="161">
                  <c:v>178</c:v>
                </c:pt>
                <c:pt idx="162">
                  <c:v>179</c:v>
                </c:pt>
                <c:pt idx="163">
                  <c:v>180</c:v>
                </c:pt>
                <c:pt idx="164">
                  <c:v>181</c:v>
                </c:pt>
                <c:pt idx="165">
                  <c:v>183</c:v>
                </c:pt>
                <c:pt idx="166">
                  <c:v>186</c:v>
                </c:pt>
                <c:pt idx="167">
                  <c:v>187</c:v>
                </c:pt>
                <c:pt idx="168">
                  <c:v>188</c:v>
                </c:pt>
                <c:pt idx="169">
                  <c:v>189</c:v>
                </c:pt>
                <c:pt idx="170">
                  <c:v>190</c:v>
                </c:pt>
                <c:pt idx="171">
                  <c:v>191</c:v>
                </c:pt>
                <c:pt idx="172">
                  <c:v>192</c:v>
                </c:pt>
                <c:pt idx="173">
                  <c:v>193</c:v>
                </c:pt>
                <c:pt idx="174">
                  <c:v>194</c:v>
                </c:pt>
                <c:pt idx="175">
                  <c:v>195</c:v>
                </c:pt>
                <c:pt idx="176">
                  <c:v>196</c:v>
                </c:pt>
                <c:pt idx="177">
                  <c:v>197</c:v>
                </c:pt>
                <c:pt idx="178">
                  <c:v>198</c:v>
                </c:pt>
                <c:pt idx="179">
                  <c:v>199</c:v>
                </c:pt>
                <c:pt idx="180">
                  <c:v>200</c:v>
                </c:pt>
                <c:pt idx="181">
                  <c:v>201</c:v>
                </c:pt>
                <c:pt idx="182">
                  <c:v>202</c:v>
                </c:pt>
                <c:pt idx="183">
                  <c:v>203</c:v>
                </c:pt>
                <c:pt idx="184">
                  <c:v>204</c:v>
                </c:pt>
                <c:pt idx="185">
                  <c:v>205</c:v>
                </c:pt>
                <c:pt idx="186">
                  <c:v>207</c:v>
                </c:pt>
                <c:pt idx="187">
                  <c:v>208</c:v>
                </c:pt>
                <c:pt idx="188">
                  <c:v>209</c:v>
                </c:pt>
                <c:pt idx="189">
                  <c:v>211</c:v>
                </c:pt>
                <c:pt idx="190">
                  <c:v>212</c:v>
                </c:pt>
                <c:pt idx="191">
                  <c:v>214</c:v>
                </c:pt>
                <c:pt idx="192">
                  <c:v>215</c:v>
                </c:pt>
                <c:pt idx="193">
                  <c:v>216</c:v>
                </c:pt>
                <c:pt idx="194">
                  <c:v>217</c:v>
                </c:pt>
                <c:pt idx="195">
                  <c:v>218</c:v>
                </c:pt>
                <c:pt idx="196">
                  <c:v>219</c:v>
                </c:pt>
                <c:pt idx="197">
                  <c:v>220</c:v>
                </c:pt>
                <c:pt idx="198">
                  <c:v>221</c:v>
                </c:pt>
                <c:pt idx="199">
                  <c:v>222</c:v>
                </c:pt>
                <c:pt idx="200">
                  <c:v>223</c:v>
                </c:pt>
                <c:pt idx="201">
                  <c:v>224</c:v>
                </c:pt>
                <c:pt idx="202">
                  <c:v>225</c:v>
                </c:pt>
                <c:pt idx="203">
                  <c:v>226</c:v>
                </c:pt>
                <c:pt idx="204">
                  <c:v>227</c:v>
                </c:pt>
                <c:pt idx="205">
                  <c:v>228</c:v>
                </c:pt>
                <c:pt idx="206">
                  <c:v>229</c:v>
                </c:pt>
                <c:pt idx="207">
                  <c:v>230</c:v>
                </c:pt>
                <c:pt idx="208">
                  <c:v>231</c:v>
                </c:pt>
                <c:pt idx="209">
                  <c:v>232</c:v>
                </c:pt>
                <c:pt idx="210">
                  <c:v>233</c:v>
                </c:pt>
                <c:pt idx="211">
                  <c:v>234</c:v>
                </c:pt>
                <c:pt idx="212">
                  <c:v>235</c:v>
                </c:pt>
                <c:pt idx="213">
                  <c:v>236</c:v>
                </c:pt>
                <c:pt idx="214">
                  <c:v>237</c:v>
                </c:pt>
                <c:pt idx="215">
                  <c:v>238</c:v>
                </c:pt>
                <c:pt idx="216">
                  <c:v>239</c:v>
                </c:pt>
                <c:pt idx="217">
                  <c:v>240</c:v>
                </c:pt>
                <c:pt idx="218">
                  <c:v>241</c:v>
                </c:pt>
                <c:pt idx="219">
                  <c:v>242</c:v>
                </c:pt>
                <c:pt idx="220">
                  <c:v>243</c:v>
                </c:pt>
                <c:pt idx="221">
                  <c:v>244</c:v>
                </c:pt>
                <c:pt idx="222">
                  <c:v>245</c:v>
                </c:pt>
                <c:pt idx="223">
                  <c:v>246</c:v>
                </c:pt>
                <c:pt idx="224">
                  <c:v>247</c:v>
                </c:pt>
                <c:pt idx="225">
                  <c:v>248</c:v>
                </c:pt>
                <c:pt idx="226">
                  <c:v>249</c:v>
                </c:pt>
                <c:pt idx="227">
                  <c:v>250</c:v>
                </c:pt>
                <c:pt idx="228">
                  <c:v>251</c:v>
                </c:pt>
                <c:pt idx="229">
                  <c:v>252</c:v>
                </c:pt>
                <c:pt idx="230">
                  <c:v>253</c:v>
                </c:pt>
                <c:pt idx="231">
                  <c:v>254</c:v>
                </c:pt>
                <c:pt idx="232">
                  <c:v>255</c:v>
                </c:pt>
                <c:pt idx="233">
                  <c:v>256</c:v>
                </c:pt>
                <c:pt idx="234">
                  <c:v>257</c:v>
                </c:pt>
                <c:pt idx="235">
                  <c:v>258</c:v>
                </c:pt>
                <c:pt idx="236">
                  <c:v>259</c:v>
                </c:pt>
                <c:pt idx="237">
                  <c:v>260</c:v>
                </c:pt>
                <c:pt idx="238">
                  <c:v>261</c:v>
                </c:pt>
                <c:pt idx="239">
                  <c:v>262</c:v>
                </c:pt>
                <c:pt idx="240">
                  <c:v>263</c:v>
                </c:pt>
                <c:pt idx="241">
                  <c:v>264</c:v>
                </c:pt>
                <c:pt idx="242">
                  <c:v>265</c:v>
                </c:pt>
                <c:pt idx="243">
                  <c:v>266</c:v>
                </c:pt>
                <c:pt idx="244">
                  <c:v>267</c:v>
                </c:pt>
                <c:pt idx="245">
                  <c:v>268</c:v>
                </c:pt>
                <c:pt idx="246">
                  <c:v>269</c:v>
                </c:pt>
                <c:pt idx="247">
                  <c:v>270</c:v>
                </c:pt>
                <c:pt idx="248">
                  <c:v>271</c:v>
                </c:pt>
                <c:pt idx="249">
                  <c:v>272</c:v>
                </c:pt>
                <c:pt idx="250">
                  <c:v>273</c:v>
                </c:pt>
                <c:pt idx="251">
                  <c:v>274</c:v>
                </c:pt>
                <c:pt idx="252">
                  <c:v>275</c:v>
                </c:pt>
                <c:pt idx="253">
                  <c:v>276</c:v>
                </c:pt>
                <c:pt idx="254">
                  <c:v>277</c:v>
                </c:pt>
                <c:pt idx="255">
                  <c:v>278</c:v>
                </c:pt>
                <c:pt idx="256">
                  <c:v>279</c:v>
                </c:pt>
                <c:pt idx="257">
                  <c:v>280</c:v>
                </c:pt>
                <c:pt idx="258">
                  <c:v>281</c:v>
                </c:pt>
                <c:pt idx="259">
                  <c:v>282</c:v>
                </c:pt>
                <c:pt idx="260">
                  <c:v>283</c:v>
                </c:pt>
                <c:pt idx="261">
                  <c:v>284</c:v>
                </c:pt>
                <c:pt idx="262">
                  <c:v>285</c:v>
                </c:pt>
                <c:pt idx="263">
                  <c:v>286</c:v>
                </c:pt>
                <c:pt idx="264">
                  <c:v>287</c:v>
                </c:pt>
                <c:pt idx="265">
                  <c:v>288</c:v>
                </c:pt>
                <c:pt idx="266">
                  <c:v>289</c:v>
                </c:pt>
                <c:pt idx="267">
                  <c:v>290</c:v>
                </c:pt>
                <c:pt idx="268">
                  <c:v>291</c:v>
                </c:pt>
                <c:pt idx="269">
                  <c:v>292</c:v>
                </c:pt>
                <c:pt idx="270">
                  <c:v>293</c:v>
                </c:pt>
                <c:pt idx="271">
                  <c:v>294</c:v>
                </c:pt>
                <c:pt idx="272">
                  <c:v>295</c:v>
                </c:pt>
                <c:pt idx="273">
                  <c:v>296</c:v>
                </c:pt>
                <c:pt idx="274">
                  <c:v>297</c:v>
                </c:pt>
                <c:pt idx="275">
                  <c:v>298</c:v>
                </c:pt>
                <c:pt idx="276">
                  <c:v>299</c:v>
                </c:pt>
                <c:pt idx="277">
                  <c:v>300</c:v>
                </c:pt>
                <c:pt idx="278">
                  <c:v>301</c:v>
                </c:pt>
                <c:pt idx="279">
                  <c:v>302</c:v>
                </c:pt>
                <c:pt idx="280">
                  <c:v>303</c:v>
                </c:pt>
                <c:pt idx="281">
                  <c:v>304</c:v>
                </c:pt>
                <c:pt idx="282">
                  <c:v>305</c:v>
                </c:pt>
              </c:numCache>
            </c:numRef>
          </c:xVal>
          <c:yVal>
            <c:numRef>
              <c:f>[0]!AdjZDiff</c:f>
              <c:numCache>
                <c:formatCode>0.000</c:formatCode>
                <c:ptCount val="283"/>
                <c:pt idx="0">
                  <c:v>0.33573153248323706</c:v>
                </c:pt>
                <c:pt idx="1">
                  <c:v>0.18545435790792908</c:v>
                </c:pt>
                <c:pt idx="2">
                  <c:v>6.4262295805974645E-3</c:v>
                </c:pt>
                <c:pt idx="3">
                  <c:v>1.1236212273274759E-2</c:v>
                </c:pt>
                <c:pt idx="4">
                  <c:v>0.12886991496679912</c:v>
                </c:pt>
                <c:pt idx="5">
                  <c:v>0.2523654896529024</c:v>
                </c:pt>
                <c:pt idx="6">
                  <c:v>0.14170620074492035</c:v>
                </c:pt>
                <c:pt idx="7">
                  <c:v>3.1211737568014541E-2</c:v>
                </c:pt>
                <c:pt idx="8">
                  <c:v>8.4413254003038674E-2</c:v>
                </c:pt>
                <c:pt idx="9">
                  <c:v>9.9622221479194195E-3</c:v>
                </c:pt>
                <c:pt idx="10">
                  <c:v>6.7941161572321107E-2</c:v>
                </c:pt>
                <c:pt idx="11">
                  <c:v>-4.4614180251869584E-2</c:v>
                </c:pt>
                <c:pt idx="12">
                  <c:v>0.14722179312605022</c:v>
                </c:pt>
                <c:pt idx="13">
                  <c:v>-8.6950918578168057E-3</c:v>
                </c:pt>
                <c:pt idx="14">
                  <c:v>0.10399398135825777</c:v>
                </c:pt>
                <c:pt idx="15">
                  <c:v>0.2682288369037451</c:v>
                </c:pt>
                <c:pt idx="16">
                  <c:v>-3.5352379250980448E-2</c:v>
                </c:pt>
                <c:pt idx="17">
                  <c:v>5.6193078170622357E-2</c:v>
                </c:pt>
                <c:pt idx="18">
                  <c:v>1.2186049033061863E-2</c:v>
                </c:pt>
                <c:pt idx="19">
                  <c:v>0.14673125810838883</c:v>
                </c:pt>
                <c:pt idx="20">
                  <c:v>0.40174575069897855</c:v>
                </c:pt>
                <c:pt idx="21">
                  <c:v>0.68975141089833869</c:v>
                </c:pt>
                <c:pt idx="22">
                  <c:v>0.49219016314157216</c:v>
                </c:pt>
                <c:pt idx="23">
                  <c:v>0.52568244889732796</c:v>
                </c:pt>
                <c:pt idx="24">
                  <c:v>6.2636329329279761E-3</c:v>
                </c:pt>
                <c:pt idx="25">
                  <c:v>0.45653149010422567</c:v>
                </c:pt>
                <c:pt idx="26">
                  <c:v>-0.12641751513001509</c:v>
                </c:pt>
                <c:pt idx="27">
                  <c:v>0.1999942323355981</c:v>
                </c:pt>
                <c:pt idx="28">
                  <c:v>0.19507796093796514</c:v>
                </c:pt>
                <c:pt idx="29">
                  <c:v>-0.37249498930088976</c:v>
                </c:pt>
                <c:pt idx="30">
                  <c:v>0.16572054730318087</c:v>
                </c:pt>
                <c:pt idx="31">
                  <c:v>-0.16638206811160217</c:v>
                </c:pt>
                <c:pt idx="32">
                  <c:v>0.15602473125363758</c:v>
                </c:pt>
                <c:pt idx="33">
                  <c:v>-0.27038733632900858</c:v>
                </c:pt>
                <c:pt idx="34">
                  <c:v>-0.27946453009826655</c:v>
                </c:pt>
                <c:pt idx="35">
                  <c:v>0.25166524240330546</c:v>
                </c:pt>
                <c:pt idx="36">
                  <c:v>-9.9261368654993021E-2</c:v>
                </c:pt>
                <c:pt idx="37">
                  <c:v>0.1710403148365458</c:v>
                </c:pt>
                <c:pt idx="38">
                  <c:v>-0.34917190842963919</c:v>
                </c:pt>
                <c:pt idx="39">
                  <c:v>-0.30365603570191979</c:v>
                </c:pt>
                <c:pt idx="40">
                  <c:v>0.13705363533540549</c:v>
                </c:pt>
                <c:pt idx="41">
                  <c:v>-0.24832309566886579</c:v>
                </c:pt>
                <c:pt idx="42">
                  <c:v>-0.21169311658411516</c:v>
                </c:pt>
                <c:pt idx="43">
                  <c:v>0.16784815649884877</c:v>
                </c:pt>
                <c:pt idx="44">
                  <c:v>-0.46538382736616768</c:v>
                </c:pt>
                <c:pt idx="45">
                  <c:v>-0.32291544946417616</c:v>
                </c:pt>
                <c:pt idx="46">
                  <c:v>0.25484490237477075</c:v>
                </c:pt>
                <c:pt idx="47">
                  <c:v>-0.14983858121468074</c:v>
                </c:pt>
                <c:pt idx="48">
                  <c:v>-0.12001631622683817</c:v>
                </c:pt>
                <c:pt idx="49">
                  <c:v>0.26451828208962525</c:v>
                </c:pt>
                <c:pt idx="50">
                  <c:v>-0.15748810832519666</c:v>
                </c:pt>
                <c:pt idx="51">
                  <c:v>-2.5414955675728379E-2</c:v>
                </c:pt>
                <c:pt idx="52">
                  <c:v>0.28196354024794346</c:v>
                </c:pt>
                <c:pt idx="53">
                  <c:v>-8.3241849234809706E-2</c:v>
                </c:pt>
                <c:pt idx="54">
                  <c:v>0.12509983807785829</c:v>
                </c:pt>
                <c:pt idx="55">
                  <c:v>-0.35979612881226331</c:v>
                </c:pt>
                <c:pt idx="56">
                  <c:v>-0.15978659523796068</c:v>
                </c:pt>
                <c:pt idx="57">
                  <c:v>-0.26694193001242184</c:v>
                </c:pt>
                <c:pt idx="58">
                  <c:v>0.29897138206138152</c:v>
                </c:pt>
                <c:pt idx="59">
                  <c:v>1.5199050927321878E-2</c:v>
                </c:pt>
                <c:pt idx="60">
                  <c:v>0.35829297037912511</c:v>
                </c:pt>
                <c:pt idx="61">
                  <c:v>0.23512124679439239</c:v>
                </c:pt>
                <c:pt idx="62">
                  <c:v>-3.8705523497696959E-2</c:v>
                </c:pt>
                <c:pt idx="63">
                  <c:v>0.28607602856379799</c:v>
                </c:pt>
                <c:pt idx="64">
                  <c:v>-0.12331145903124252</c:v>
                </c:pt>
                <c:pt idx="65">
                  <c:v>-3.9529076484882353E-2</c:v>
                </c:pt>
                <c:pt idx="66">
                  <c:v>-0.26387980482957119</c:v>
                </c:pt>
                <c:pt idx="67">
                  <c:v>-3.7007440857451002E-2</c:v>
                </c:pt>
                <c:pt idx="68">
                  <c:v>0.27079503309312258</c:v>
                </c:pt>
                <c:pt idx="69">
                  <c:v>-0.13391025625867314</c:v>
                </c:pt>
                <c:pt idx="70">
                  <c:v>-0.10860262641983809</c:v>
                </c:pt>
                <c:pt idx="71">
                  <c:v>0.3224895002907715</c:v>
                </c:pt>
                <c:pt idx="72">
                  <c:v>-7.6938695908779664E-2</c:v>
                </c:pt>
                <c:pt idx="73">
                  <c:v>0.22628862757881052</c:v>
                </c:pt>
                <c:pt idx="74">
                  <c:v>-7.9570106129835949E-2</c:v>
                </c:pt>
                <c:pt idx="75">
                  <c:v>-8.6018037895883026E-2</c:v>
                </c:pt>
                <c:pt idx="76">
                  <c:v>-0.14201645902585369</c:v>
                </c:pt>
                <c:pt idx="77">
                  <c:v>0.3485936644293588</c:v>
                </c:pt>
                <c:pt idx="78">
                  <c:v>0.11981450777454938</c:v>
                </c:pt>
                <c:pt idx="79">
                  <c:v>0.5353583103035362</c:v>
                </c:pt>
                <c:pt idx="80">
                  <c:v>8.4830707148512374E-2</c:v>
                </c:pt>
                <c:pt idx="81">
                  <c:v>8.0071796555444053E-2</c:v>
                </c:pt>
                <c:pt idx="82">
                  <c:v>9.8814267752800333E-2</c:v>
                </c:pt>
                <c:pt idx="83">
                  <c:v>5.2341248743800861E-2</c:v>
                </c:pt>
                <c:pt idx="84">
                  <c:v>0.44490984974061121</c:v>
                </c:pt>
                <c:pt idx="85">
                  <c:v>0.18927062100181047</c:v>
                </c:pt>
                <c:pt idx="86">
                  <c:v>-8.7145064310220732E-2</c:v>
                </c:pt>
                <c:pt idx="87">
                  <c:v>0.14557678992764522</c:v>
                </c:pt>
                <c:pt idx="88">
                  <c:v>-0.23375256230201558</c:v>
                </c:pt>
                <c:pt idx="89">
                  <c:v>0.22063928496686458</c:v>
                </c:pt>
                <c:pt idx="90">
                  <c:v>0.2570113515431558</c:v>
                </c:pt>
                <c:pt idx="91">
                  <c:v>-0.15728219540494592</c:v>
                </c:pt>
                <c:pt idx="92">
                  <c:v>2.264518211484301E-2</c:v>
                </c:pt>
                <c:pt idx="93">
                  <c:v>0.26502022321085406</c:v>
                </c:pt>
                <c:pt idx="94">
                  <c:v>0.10659554134929294</c:v>
                </c:pt>
                <c:pt idx="95">
                  <c:v>-0.17902170699289854</c:v>
                </c:pt>
                <c:pt idx="96">
                  <c:v>-0.15206363137565404</c:v>
                </c:pt>
                <c:pt idx="97">
                  <c:v>-0.32439224323468352</c:v>
                </c:pt>
                <c:pt idx="98">
                  <c:v>-0.39739832784664486</c:v>
                </c:pt>
                <c:pt idx="99">
                  <c:v>-4.5992760762601392E-2</c:v>
                </c:pt>
                <c:pt idx="100">
                  <c:v>-2.9058819158080951E-2</c:v>
                </c:pt>
                <c:pt idx="101">
                  <c:v>-4.6673753074401247E-2</c:v>
                </c:pt>
                <c:pt idx="102">
                  <c:v>-0.21589710917214688</c:v>
                </c:pt>
                <c:pt idx="103">
                  <c:v>-0.18995279811974797</c:v>
                </c:pt>
                <c:pt idx="104">
                  <c:v>-5.6530245210637986E-2</c:v>
                </c:pt>
                <c:pt idx="105">
                  <c:v>-0.16930607655331187</c:v>
                </c:pt>
                <c:pt idx="106">
                  <c:v>-0.27999715470537012</c:v>
                </c:pt>
                <c:pt idx="107">
                  <c:v>-0.19751068783159553</c:v>
                </c:pt>
                <c:pt idx="108">
                  <c:v>-0.1591959728382335</c:v>
                </c:pt>
                <c:pt idx="109">
                  <c:v>0.26133001731545846</c:v>
                </c:pt>
                <c:pt idx="110">
                  <c:v>0.1903296452721861</c:v>
                </c:pt>
                <c:pt idx="111">
                  <c:v>0.25411237225705463</c:v>
                </c:pt>
                <c:pt idx="112">
                  <c:v>0.36343424171946026</c:v>
                </c:pt>
                <c:pt idx="113">
                  <c:v>-4.138355160989704E-3</c:v>
                </c:pt>
                <c:pt idx="114">
                  <c:v>-0.21335339179518087</c:v>
                </c:pt>
                <c:pt idx="115">
                  <c:v>-8.9456233766327387E-2</c:v>
                </c:pt>
                <c:pt idx="116">
                  <c:v>-4.097939115013105E-2</c:v>
                </c:pt>
                <c:pt idx="117">
                  <c:v>-0.10129335984800036</c:v>
                </c:pt>
                <c:pt idx="118">
                  <c:v>-0.27611729089085202</c:v>
                </c:pt>
                <c:pt idx="119">
                  <c:v>-0.27998264629661662</c:v>
                </c:pt>
                <c:pt idx="120">
                  <c:v>-9.4291518145610098E-2</c:v>
                </c:pt>
                <c:pt idx="121">
                  <c:v>-0.23463425316788289</c:v>
                </c:pt>
                <c:pt idx="122">
                  <c:v>-0.15983681915543002</c:v>
                </c:pt>
                <c:pt idx="123">
                  <c:v>-0.291430999932345</c:v>
                </c:pt>
                <c:pt idx="124">
                  <c:v>-0.17150057818082587</c:v>
                </c:pt>
                <c:pt idx="125">
                  <c:v>-5.1578638319028869E-2</c:v>
                </c:pt>
                <c:pt idx="126">
                  <c:v>0.11029039611560165</c:v>
                </c:pt>
                <c:pt idx="127">
                  <c:v>-0.13220595508278166</c:v>
                </c:pt>
                <c:pt idx="128">
                  <c:v>4.5659884169594989E-2</c:v>
                </c:pt>
                <c:pt idx="129">
                  <c:v>8.9787040130659079E-2</c:v>
                </c:pt>
                <c:pt idx="130">
                  <c:v>-3.7199385397116203E-2</c:v>
                </c:pt>
                <c:pt idx="131">
                  <c:v>0.1962629163361953</c:v>
                </c:pt>
                <c:pt idx="132">
                  <c:v>0.23433844961755312</c:v>
                </c:pt>
                <c:pt idx="133">
                  <c:v>0.30179905857607991</c:v>
                </c:pt>
                <c:pt idx="134">
                  <c:v>0.1328024872716469</c:v>
                </c:pt>
                <c:pt idx="135">
                  <c:v>7.8191893282451019E-2</c:v>
                </c:pt>
                <c:pt idx="136">
                  <c:v>5.5389745368870535E-2</c:v>
                </c:pt>
                <c:pt idx="137">
                  <c:v>0.10065380977221139</c:v>
                </c:pt>
                <c:pt idx="138">
                  <c:v>0.20532788347293263</c:v>
                </c:pt>
                <c:pt idx="139">
                  <c:v>7.354014592351632E-2</c:v>
                </c:pt>
                <c:pt idx="140">
                  <c:v>-0.12447115586633117</c:v>
                </c:pt>
                <c:pt idx="141">
                  <c:v>1.6958064694335917E-2</c:v>
                </c:pt>
                <c:pt idx="142">
                  <c:v>-4.7189130026481507E-2</c:v>
                </c:pt>
                <c:pt idx="143">
                  <c:v>-3.1597833209843884E-2</c:v>
                </c:pt>
                <c:pt idx="144">
                  <c:v>-0.15264600350803903</c:v>
                </c:pt>
                <c:pt idx="145">
                  <c:v>0.20819779881514933</c:v>
                </c:pt>
                <c:pt idx="146">
                  <c:v>0.10435533933161878</c:v>
                </c:pt>
                <c:pt idx="147">
                  <c:v>5.6517113612471803E-2</c:v>
                </c:pt>
                <c:pt idx="148">
                  <c:v>-9.9110498156619542E-2</c:v>
                </c:pt>
                <c:pt idx="149">
                  <c:v>-0.18686709160067494</c:v>
                </c:pt>
                <c:pt idx="150">
                  <c:v>-6.3437660431759468E-2</c:v>
                </c:pt>
                <c:pt idx="151">
                  <c:v>-0.19565060612899288</c:v>
                </c:pt>
                <c:pt idx="152">
                  <c:v>-0.38786925686076756</c:v>
                </c:pt>
                <c:pt idx="153">
                  <c:v>0.28872324383303294</c:v>
                </c:pt>
                <c:pt idx="154">
                  <c:v>0.2839280181877939</c:v>
                </c:pt>
                <c:pt idx="155">
                  <c:v>-0.18515304558377466</c:v>
                </c:pt>
                <c:pt idx="156">
                  <c:v>-0.13413884830254119</c:v>
                </c:pt>
                <c:pt idx="157">
                  <c:v>-0.36714516817119147</c:v>
                </c:pt>
                <c:pt idx="158">
                  <c:v>-0.31786646663113061</c:v>
                </c:pt>
                <c:pt idx="159">
                  <c:v>-0.25201930105436077</c:v>
                </c:pt>
                <c:pt idx="160">
                  <c:v>-0.26268515082915656</c:v>
                </c:pt>
                <c:pt idx="161">
                  <c:v>-1.8210485311442426E-2</c:v>
                </c:pt>
                <c:pt idx="162">
                  <c:v>-4.5924879805625096E-2</c:v>
                </c:pt>
                <c:pt idx="163">
                  <c:v>-8.932295295323911E-2</c:v>
                </c:pt>
                <c:pt idx="164">
                  <c:v>4.3061771088900969E-2</c:v>
                </c:pt>
                <c:pt idx="165">
                  <c:v>0.12695844998495431</c:v>
                </c:pt>
                <c:pt idx="166">
                  <c:v>0.16793715378071283</c:v>
                </c:pt>
                <c:pt idx="167">
                  <c:v>-1.7580437179731234E-2</c:v>
                </c:pt>
                <c:pt idx="168">
                  <c:v>0.19574418555532702</c:v>
                </c:pt>
                <c:pt idx="169">
                  <c:v>0.26858524760575619</c:v>
                </c:pt>
                <c:pt idx="170">
                  <c:v>0.2153864578218645</c:v>
                </c:pt>
                <c:pt idx="171">
                  <c:v>0.25591626994184935</c:v>
                </c:pt>
                <c:pt idx="172">
                  <c:v>0.17931607898640323</c:v>
                </c:pt>
                <c:pt idx="173">
                  <c:v>1.5992218233122912E-2</c:v>
                </c:pt>
                <c:pt idx="174">
                  <c:v>-8.8823347277070752E-2</c:v>
                </c:pt>
                <c:pt idx="175">
                  <c:v>-7.4477036302482702E-2</c:v>
                </c:pt>
                <c:pt idx="176">
                  <c:v>3.2909608254044542E-2</c:v>
                </c:pt>
                <c:pt idx="177">
                  <c:v>0.26954685331327255</c:v>
                </c:pt>
                <c:pt idx="178">
                  <c:v>0.14649503848306722</c:v>
                </c:pt>
                <c:pt idx="179">
                  <c:v>5.7836375937881712E-2</c:v>
                </c:pt>
                <c:pt idx="180">
                  <c:v>5.7123639147107497E-2</c:v>
                </c:pt>
                <c:pt idx="181">
                  <c:v>-2.0678695855167462E-2</c:v>
                </c:pt>
                <c:pt idx="182">
                  <c:v>3.4390580245940328E-2</c:v>
                </c:pt>
                <c:pt idx="183">
                  <c:v>-2.1133831668066705E-2</c:v>
                </c:pt>
                <c:pt idx="184">
                  <c:v>6.2199462978469455E-2</c:v>
                </c:pt>
                <c:pt idx="185">
                  <c:v>1.0855121105009857E-2</c:v>
                </c:pt>
                <c:pt idx="186">
                  <c:v>-7.7013542603822316E-2</c:v>
                </c:pt>
                <c:pt idx="187">
                  <c:v>0.12585319880838597</c:v>
                </c:pt>
                <c:pt idx="188">
                  <c:v>-0.29032619631254875</c:v>
                </c:pt>
                <c:pt idx="189">
                  <c:v>0.14725276976184887</c:v>
                </c:pt>
                <c:pt idx="190">
                  <c:v>0.11949217593155481</c:v>
                </c:pt>
                <c:pt idx="191">
                  <c:v>0.15416716365666616</c:v>
                </c:pt>
                <c:pt idx="192">
                  <c:v>-6.825097491548604E-2</c:v>
                </c:pt>
                <c:pt idx="193">
                  <c:v>0.22584585245976996</c:v>
                </c:pt>
                <c:pt idx="194">
                  <c:v>0.1261178655263393</c:v>
                </c:pt>
                <c:pt idx="195">
                  <c:v>0.14840227270576634</c:v>
                </c:pt>
                <c:pt idx="196">
                  <c:v>1.5614087756830486E-2</c:v>
                </c:pt>
                <c:pt idx="197">
                  <c:v>0.10165797789363751</c:v>
                </c:pt>
                <c:pt idx="198">
                  <c:v>0.11749434062960518</c:v>
                </c:pt>
                <c:pt idx="199">
                  <c:v>0.13227979526618583</c:v>
                </c:pt>
                <c:pt idx="200">
                  <c:v>1.8680080295212065E-2</c:v>
                </c:pt>
                <c:pt idx="201">
                  <c:v>8.0642821253832153E-2</c:v>
                </c:pt>
                <c:pt idx="202">
                  <c:v>6.0180578936979146E-3</c:v>
                </c:pt>
                <c:pt idx="203">
                  <c:v>6.5149749537226853E-2</c:v>
                </c:pt>
                <c:pt idx="204">
                  <c:v>1.623674768222827E-2</c:v>
                </c:pt>
                <c:pt idx="205">
                  <c:v>0.14148144091279846</c:v>
                </c:pt>
                <c:pt idx="206">
                  <c:v>0.12763866668444734</c:v>
                </c:pt>
                <c:pt idx="207">
                  <c:v>-5.2828827367648046E-2</c:v>
                </c:pt>
                <c:pt idx="208">
                  <c:v>-7.4869021813697145E-2</c:v>
                </c:pt>
                <c:pt idx="209">
                  <c:v>2.3820747678314547E-2</c:v>
                </c:pt>
                <c:pt idx="210">
                  <c:v>3.9621583421421747E-2</c:v>
                </c:pt>
                <c:pt idx="211">
                  <c:v>0.14670128168654628</c:v>
                </c:pt>
                <c:pt idx="212">
                  <c:v>3.3318279128138784E-2</c:v>
                </c:pt>
                <c:pt idx="213">
                  <c:v>0.32685450942051375</c:v>
                </c:pt>
                <c:pt idx="214">
                  <c:v>0.10195664107914126</c:v>
                </c:pt>
                <c:pt idx="215">
                  <c:v>0.43782088995465074</c:v>
                </c:pt>
                <c:pt idx="216">
                  <c:v>0.29350130217812875</c:v>
                </c:pt>
                <c:pt idx="217">
                  <c:v>0.18792438624848273</c:v>
                </c:pt>
                <c:pt idx="218">
                  <c:v>0.15141961618189725</c:v>
                </c:pt>
                <c:pt idx="219">
                  <c:v>0.24031403636752202</c:v>
                </c:pt>
                <c:pt idx="220">
                  <c:v>-2.74675439160319E-2</c:v>
                </c:pt>
                <c:pt idx="221">
                  <c:v>-4.7091898053054138E-2</c:v>
                </c:pt>
                <c:pt idx="222">
                  <c:v>0.20526721440046458</c:v>
                </c:pt>
                <c:pt idx="223">
                  <c:v>0.18256503541329039</c:v>
                </c:pt>
                <c:pt idx="224">
                  <c:v>4.0652048683341491E-2</c:v>
                </c:pt>
                <c:pt idx="225">
                  <c:v>6.4991484601364391E-2</c:v>
                </c:pt>
                <c:pt idx="226">
                  <c:v>8.708991721800885E-2</c:v>
                </c:pt>
                <c:pt idx="227">
                  <c:v>8.9936645203010812E-2</c:v>
                </c:pt>
                <c:pt idx="228">
                  <c:v>1.5646818780282956E-2</c:v>
                </c:pt>
                <c:pt idx="229">
                  <c:v>0.15521090575862218</c:v>
                </c:pt>
                <c:pt idx="230">
                  <c:v>-5.748438718444504E-2</c:v>
                </c:pt>
                <c:pt idx="231">
                  <c:v>-9.3204973437195804E-2</c:v>
                </c:pt>
                <c:pt idx="232">
                  <c:v>-7.656435814692486E-2</c:v>
                </c:pt>
                <c:pt idx="233">
                  <c:v>-5.9721212569797899E-2</c:v>
                </c:pt>
                <c:pt idx="234">
                  <c:v>1.2665144980928744E-2</c:v>
                </c:pt>
                <c:pt idx="235">
                  <c:v>-0.15805719620936998</c:v>
                </c:pt>
                <c:pt idx="236">
                  <c:v>-9.2997584572458436E-2</c:v>
                </c:pt>
                <c:pt idx="237">
                  <c:v>-4.6441983909176088E-2</c:v>
                </c:pt>
                <c:pt idx="238">
                  <c:v>-4.2281967590042768E-2</c:v>
                </c:pt>
                <c:pt idx="239">
                  <c:v>-0.20655212062195005</c:v>
                </c:pt>
                <c:pt idx="240">
                  <c:v>-7.4136642653911622E-2</c:v>
                </c:pt>
                <c:pt idx="241">
                  <c:v>-0.10236383407197991</c:v>
                </c:pt>
                <c:pt idx="242">
                  <c:v>-2.9147724573135747E-2</c:v>
                </c:pt>
                <c:pt idx="243">
                  <c:v>-9.6529885792051573E-3</c:v>
                </c:pt>
                <c:pt idx="244">
                  <c:v>3.729969410483136E-2</c:v>
                </c:pt>
                <c:pt idx="245">
                  <c:v>-0.14201678520896621</c:v>
                </c:pt>
                <c:pt idx="246">
                  <c:v>-7.8981885332382262E-2</c:v>
                </c:pt>
                <c:pt idx="247">
                  <c:v>0.16034056053126733</c:v>
                </c:pt>
                <c:pt idx="248">
                  <c:v>-0.13909955634335347</c:v>
                </c:pt>
                <c:pt idx="249">
                  <c:v>0.29211671927100724</c:v>
                </c:pt>
                <c:pt idx="250">
                  <c:v>-3.8105560498252089E-2</c:v>
                </c:pt>
                <c:pt idx="251">
                  <c:v>-8.4360772286458996E-2</c:v>
                </c:pt>
                <c:pt idx="252">
                  <c:v>-0.10055084626367261</c:v>
                </c:pt>
                <c:pt idx="253">
                  <c:v>-0.29696829346596587</c:v>
                </c:pt>
                <c:pt idx="254">
                  <c:v>0.11083274960742528</c:v>
                </c:pt>
                <c:pt idx="255">
                  <c:v>4.3050582575460794E-2</c:v>
                </c:pt>
                <c:pt idx="256">
                  <c:v>-0.11607731617255013</c:v>
                </c:pt>
                <c:pt idx="257">
                  <c:v>0.17147060567083372</c:v>
                </c:pt>
                <c:pt idx="258">
                  <c:v>-2.1594831259335479E-2</c:v>
                </c:pt>
                <c:pt idx="259">
                  <c:v>4.4370014342689501E-2</c:v>
                </c:pt>
                <c:pt idx="260">
                  <c:v>0.17783852988168292</c:v>
                </c:pt>
                <c:pt idx="261">
                  <c:v>0.13019501731366745</c:v>
                </c:pt>
                <c:pt idx="262">
                  <c:v>0.14772238432669837</c:v>
                </c:pt>
                <c:pt idx="263">
                  <c:v>1.8218727831481374E-2</c:v>
                </c:pt>
                <c:pt idx="264">
                  <c:v>-2.4473443721944932E-2</c:v>
                </c:pt>
                <c:pt idx="265">
                  <c:v>-1.6412809958865182E-2</c:v>
                </c:pt>
                <c:pt idx="266">
                  <c:v>-2.0361264739904072E-2</c:v>
                </c:pt>
                <c:pt idx="267">
                  <c:v>-6.5068628274161711E-2</c:v>
                </c:pt>
                <c:pt idx="268">
                  <c:v>1.1253581160531212E-2</c:v>
                </c:pt>
                <c:pt idx="269">
                  <c:v>-6.3529615725883559E-3</c:v>
                </c:pt>
                <c:pt idx="270">
                  <c:v>2.5227310106856748E-2</c:v>
                </c:pt>
                <c:pt idx="271">
                  <c:v>6.5835815753302995E-2</c:v>
                </c:pt>
                <c:pt idx="272">
                  <c:v>-1.5021578692994808E-2</c:v>
                </c:pt>
                <c:pt idx="273">
                  <c:v>0.17485867058326221</c:v>
                </c:pt>
                <c:pt idx="274">
                  <c:v>9.2868922605930493E-2</c:v>
                </c:pt>
                <c:pt idx="275">
                  <c:v>7.342762151745319E-2</c:v>
                </c:pt>
                <c:pt idx="276">
                  <c:v>-4.0646939847420072E-2</c:v>
                </c:pt>
                <c:pt idx="277">
                  <c:v>8.7342838853373905E-2</c:v>
                </c:pt>
                <c:pt idx="278">
                  <c:v>4.2948025569216952E-2</c:v>
                </c:pt>
                <c:pt idx="279">
                  <c:v>9.0582078210786676E-2</c:v>
                </c:pt>
                <c:pt idx="280">
                  <c:v>3.1253711374802151E-2</c:v>
                </c:pt>
                <c:pt idx="281">
                  <c:v>0.11359601442620715</c:v>
                </c:pt>
                <c:pt idx="282">
                  <c:v>-1.5145730297035698E-2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42-42CA-97B4-0432BB61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72160"/>
        <c:axId val="504062648"/>
      </c:scatterChart>
      <c:valAx>
        <c:axId val="50407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62648"/>
        <c:crosses val="autoZero"/>
        <c:crossBetween val="midCat"/>
      </c:valAx>
      <c:valAx>
        <c:axId val="50406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7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 Check Locations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28258967629047E-2"/>
          <c:y val="0.16708333333333336"/>
          <c:w val="0.85090507436570428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[0]!X</c:f>
              <c:numCache>
                <c:formatCode>General</c:formatCode>
                <c:ptCount val="283"/>
                <c:pt idx="0">
                  <c:v>635822.38500000001</c:v>
                </c:pt>
                <c:pt idx="1">
                  <c:v>635783.24800000002</c:v>
                </c:pt>
                <c:pt idx="2">
                  <c:v>635755.53200000001</c:v>
                </c:pt>
                <c:pt idx="3">
                  <c:v>635752.20600000001</c:v>
                </c:pt>
                <c:pt idx="4">
                  <c:v>635741.522</c:v>
                </c:pt>
                <c:pt idx="5">
                  <c:v>635744.37800000003</c:v>
                </c:pt>
                <c:pt idx="6">
                  <c:v>635761.848</c:v>
                </c:pt>
                <c:pt idx="7">
                  <c:v>635768.06599999999</c:v>
                </c:pt>
                <c:pt idx="8">
                  <c:v>635753.83400000003</c:v>
                </c:pt>
                <c:pt idx="9">
                  <c:v>635771.58600000001</c:v>
                </c:pt>
                <c:pt idx="10">
                  <c:v>635785.69700000004</c:v>
                </c:pt>
                <c:pt idx="11">
                  <c:v>635762.62300000002</c:v>
                </c:pt>
                <c:pt idx="12">
                  <c:v>635784.88500000001</c:v>
                </c:pt>
                <c:pt idx="13">
                  <c:v>635767.67500000005</c:v>
                </c:pt>
                <c:pt idx="14">
                  <c:v>635763.755</c:v>
                </c:pt>
                <c:pt idx="15">
                  <c:v>635799.18200000003</c:v>
                </c:pt>
                <c:pt idx="16">
                  <c:v>635759.10900000005</c:v>
                </c:pt>
                <c:pt idx="17">
                  <c:v>635773.88500000001</c:v>
                </c:pt>
                <c:pt idx="18">
                  <c:v>635782.36899999995</c:v>
                </c:pt>
                <c:pt idx="19">
                  <c:v>635800.71699999995</c:v>
                </c:pt>
                <c:pt idx="20">
                  <c:v>635822.04700000002</c:v>
                </c:pt>
                <c:pt idx="21">
                  <c:v>635809.81299999997</c:v>
                </c:pt>
                <c:pt idx="22">
                  <c:v>635822.17599999998</c:v>
                </c:pt>
                <c:pt idx="23">
                  <c:v>635834.37899999996</c:v>
                </c:pt>
                <c:pt idx="24">
                  <c:v>635854.93000000005</c:v>
                </c:pt>
                <c:pt idx="25">
                  <c:v>635834.973</c:v>
                </c:pt>
                <c:pt idx="26">
                  <c:v>635855.99899999995</c:v>
                </c:pt>
                <c:pt idx="27">
                  <c:v>635823.92500000005</c:v>
                </c:pt>
                <c:pt idx="28">
                  <c:v>635835.29399999999</c:v>
                </c:pt>
                <c:pt idx="29">
                  <c:v>635770.245</c:v>
                </c:pt>
                <c:pt idx="30">
                  <c:v>635807.52</c:v>
                </c:pt>
                <c:pt idx="31">
                  <c:v>635888.54500000004</c:v>
                </c:pt>
                <c:pt idx="32">
                  <c:v>635820.58900000004</c:v>
                </c:pt>
                <c:pt idx="33">
                  <c:v>635777.45700000005</c:v>
                </c:pt>
                <c:pt idx="34">
                  <c:v>635786.69700000004</c:v>
                </c:pt>
                <c:pt idx="35">
                  <c:v>635820.08200000005</c:v>
                </c:pt>
                <c:pt idx="36">
                  <c:v>635869.07299999997</c:v>
                </c:pt>
                <c:pt idx="37">
                  <c:v>635820.33799999999</c:v>
                </c:pt>
                <c:pt idx="38">
                  <c:v>635783.05200000003</c:v>
                </c:pt>
                <c:pt idx="39">
                  <c:v>635784.87899999996</c:v>
                </c:pt>
                <c:pt idx="40">
                  <c:v>635821.41299999994</c:v>
                </c:pt>
                <c:pt idx="41">
                  <c:v>635872.12199999997</c:v>
                </c:pt>
                <c:pt idx="42">
                  <c:v>635841.56599999999</c:v>
                </c:pt>
                <c:pt idx="43">
                  <c:v>635820.42099999997</c:v>
                </c:pt>
                <c:pt idx="44">
                  <c:v>635787.67500000005</c:v>
                </c:pt>
                <c:pt idx="45">
                  <c:v>635798.125</c:v>
                </c:pt>
                <c:pt idx="46">
                  <c:v>635820.38399999996</c:v>
                </c:pt>
                <c:pt idx="47">
                  <c:v>635859.25899999996</c:v>
                </c:pt>
                <c:pt idx="48">
                  <c:v>635848.23699999996</c:v>
                </c:pt>
                <c:pt idx="49">
                  <c:v>635819.174</c:v>
                </c:pt>
                <c:pt idx="50">
                  <c:v>635801.46699999995</c:v>
                </c:pt>
                <c:pt idx="51">
                  <c:v>635853.69900000002</c:v>
                </c:pt>
                <c:pt idx="52">
                  <c:v>635820.81499999994</c:v>
                </c:pt>
                <c:pt idx="53">
                  <c:v>635847.63199999998</c:v>
                </c:pt>
                <c:pt idx="54">
                  <c:v>635842.62</c:v>
                </c:pt>
                <c:pt idx="55">
                  <c:v>635800.821</c:v>
                </c:pt>
                <c:pt idx="56">
                  <c:v>635791.68299999996</c:v>
                </c:pt>
                <c:pt idx="57">
                  <c:v>635795.76599999995</c:v>
                </c:pt>
                <c:pt idx="58">
                  <c:v>635823.26699999999</c:v>
                </c:pt>
                <c:pt idx="59">
                  <c:v>635881.06200000003</c:v>
                </c:pt>
                <c:pt idx="60">
                  <c:v>635915.88800000004</c:v>
                </c:pt>
                <c:pt idx="61">
                  <c:v>635928.16099999996</c:v>
                </c:pt>
                <c:pt idx="62">
                  <c:v>635892.51800000004</c:v>
                </c:pt>
                <c:pt idx="63">
                  <c:v>635823.71200000006</c:v>
                </c:pt>
                <c:pt idx="64">
                  <c:v>635743.96600000001</c:v>
                </c:pt>
                <c:pt idx="65">
                  <c:v>635765.022</c:v>
                </c:pt>
                <c:pt idx="66">
                  <c:v>635746.24300000002</c:v>
                </c:pt>
                <c:pt idx="67">
                  <c:v>635783.76399999997</c:v>
                </c:pt>
                <c:pt idx="68">
                  <c:v>635826.6</c:v>
                </c:pt>
                <c:pt idx="69">
                  <c:v>635851.18099999998</c:v>
                </c:pt>
                <c:pt idx="70">
                  <c:v>635855.57900000003</c:v>
                </c:pt>
                <c:pt idx="71">
                  <c:v>635826.08799999999</c:v>
                </c:pt>
                <c:pt idx="72">
                  <c:v>635788.60100000002</c:v>
                </c:pt>
                <c:pt idx="73">
                  <c:v>635797.61699999997</c:v>
                </c:pt>
                <c:pt idx="74">
                  <c:v>635846.94400000002</c:v>
                </c:pt>
                <c:pt idx="75">
                  <c:v>635734.24199999997</c:v>
                </c:pt>
                <c:pt idx="76">
                  <c:v>635767.28500000003</c:v>
                </c:pt>
                <c:pt idx="77">
                  <c:v>635829.27899999998</c:v>
                </c:pt>
                <c:pt idx="78">
                  <c:v>635856.39199999999</c:v>
                </c:pt>
                <c:pt idx="79">
                  <c:v>635829.30099999998</c:v>
                </c:pt>
                <c:pt idx="80">
                  <c:v>635793.06599999999</c:v>
                </c:pt>
                <c:pt idx="81">
                  <c:v>635755.05799999996</c:v>
                </c:pt>
                <c:pt idx="82">
                  <c:v>635794.39500000002</c:v>
                </c:pt>
                <c:pt idx="83">
                  <c:v>635850.72499999998</c:v>
                </c:pt>
                <c:pt idx="84">
                  <c:v>635851.299</c:v>
                </c:pt>
                <c:pt idx="85">
                  <c:v>635835.36399999994</c:v>
                </c:pt>
                <c:pt idx="86">
                  <c:v>635782.68599999999</c:v>
                </c:pt>
                <c:pt idx="87">
                  <c:v>635779.57200000004</c:v>
                </c:pt>
                <c:pt idx="88">
                  <c:v>635816.11199999996</c:v>
                </c:pt>
                <c:pt idx="89">
                  <c:v>635835.67599999998</c:v>
                </c:pt>
                <c:pt idx="90">
                  <c:v>635854.12</c:v>
                </c:pt>
                <c:pt idx="91">
                  <c:v>635860.04599999997</c:v>
                </c:pt>
                <c:pt idx="92">
                  <c:v>635863.69999999995</c:v>
                </c:pt>
                <c:pt idx="93">
                  <c:v>635837</c:v>
                </c:pt>
                <c:pt idx="94">
                  <c:v>635857.18500000006</c:v>
                </c:pt>
                <c:pt idx="95">
                  <c:v>635808.54399999999</c:v>
                </c:pt>
                <c:pt idx="96">
                  <c:v>635768.72499999998</c:v>
                </c:pt>
                <c:pt idx="97">
                  <c:v>635771.81999999995</c:v>
                </c:pt>
                <c:pt idx="98">
                  <c:v>635787.52500000002</c:v>
                </c:pt>
                <c:pt idx="99">
                  <c:v>635754.103</c:v>
                </c:pt>
                <c:pt idx="100">
                  <c:v>635775.69499999995</c:v>
                </c:pt>
                <c:pt idx="101">
                  <c:v>635757.00800000003</c:v>
                </c:pt>
                <c:pt idx="102">
                  <c:v>635779.70799999998</c:v>
                </c:pt>
                <c:pt idx="103">
                  <c:v>635759.83700000006</c:v>
                </c:pt>
                <c:pt idx="104">
                  <c:v>635778.42200000002</c:v>
                </c:pt>
                <c:pt idx="105">
                  <c:v>635761.23699999996</c:v>
                </c:pt>
                <c:pt idx="106">
                  <c:v>635755.69700000004</c:v>
                </c:pt>
                <c:pt idx="107">
                  <c:v>635787.34</c:v>
                </c:pt>
                <c:pt idx="108">
                  <c:v>635811.49</c:v>
                </c:pt>
                <c:pt idx="109">
                  <c:v>635839.63600000006</c:v>
                </c:pt>
                <c:pt idx="110">
                  <c:v>635858.64099999995</c:v>
                </c:pt>
                <c:pt idx="111">
                  <c:v>635840.46799999999</c:v>
                </c:pt>
                <c:pt idx="112">
                  <c:v>635839.76899999997</c:v>
                </c:pt>
                <c:pt idx="113">
                  <c:v>635857.88699999999</c:v>
                </c:pt>
                <c:pt idx="114">
                  <c:v>637218.24300000002</c:v>
                </c:pt>
                <c:pt idx="115">
                  <c:v>637199.88199999998</c:v>
                </c:pt>
                <c:pt idx="116">
                  <c:v>637201.38500000001</c:v>
                </c:pt>
                <c:pt idx="117">
                  <c:v>637201.76</c:v>
                </c:pt>
                <c:pt idx="118">
                  <c:v>637222.10699999996</c:v>
                </c:pt>
                <c:pt idx="119">
                  <c:v>637231.75800000003</c:v>
                </c:pt>
                <c:pt idx="120">
                  <c:v>637200.76399999997</c:v>
                </c:pt>
                <c:pt idx="121">
                  <c:v>637200.49600000004</c:v>
                </c:pt>
                <c:pt idx="122">
                  <c:v>637228.17200000002</c:v>
                </c:pt>
                <c:pt idx="123">
                  <c:v>637282.67099999997</c:v>
                </c:pt>
                <c:pt idx="124">
                  <c:v>637255.23</c:v>
                </c:pt>
                <c:pt idx="125">
                  <c:v>637214.19400000002</c:v>
                </c:pt>
                <c:pt idx="126">
                  <c:v>637200.223</c:v>
                </c:pt>
                <c:pt idx="127">
                  <c:v>637230.58200000005</c:v>
                </c:pt>
                <c:pt idx="128">
                  <c:v>637200.06799999997</c:v>
                </c:pt>
                <c:pt idx="129">
                  <c:v>637199.723</c:v>
                </c:pt>
                <c:pt idx="130">
                  <c:v>637251.34199999995</c:v>
                </c:pt>
                <c:pt idx="131">
                  <c:v>637225.26100000006</c:v>
                </c:pt>
                <c:pt idx="132">
                  <c:v>637256.34600000002</c:v>
                </c:pt>
                <c:pt idx="133">
                  <c:v>637200.54099999997</c:v>
                </c:pt>
                <c:pt idx="134">
                  <c:v>637239.54099999997</c:v>
                </c:pt>
                <c:pt idx="135">
                  <c:v>637265.28399999999</c:v>
                </c:pt>
                <c:pt idx="136">
                  <c:v>637248.71900000004</c:v>
                </c:pt>
                <c:pt idx="137">
                  <c:v>637266.723</c:v>
                </c:pt>
                <c:pt idx="138">
                  <c:v>637236.93500000006</c:v>
                </c:pt>
                <c:pt idx="139">
                  <c:v>637141.72600000002</c:v>
                </c:pt>
                <c:pt idx="140">
                  <c:v>637063.68599999999</c:v>
                </c:pt>
                <c:pt idx="141">
                  <c:v>637102.82900000003</c:v>
                </c:pt>
                <c:pt idx="142">
                  <c:v>637079.74100000004</c:v>
                </c:pt>
                <c:pt idx="143">
                  <c:v>637116.16099999996</c:v>
                </c:pt>
                <c:pt idx="144">
                  <c:v>637123.31200000003</c:v>
                </c:pt>
                <c:pt idx="145">
                  <c:v>637066.70400000003</c:v>
                </c:pt>
                <c:pt idx="146">
                  <c:v>637082.29099999997</c:v>
                </c:pt>
                <c:pt idx="147">
                  <c:v>637108.73699999996</c:v>
                </c:pt>
                <c:pt idx="148">
                  <c:v>637141.03799999994</c:v>
                </c:pt>
                <c:pt idx="149">
                  <c:v>637142.26399999997</c:v>
                </c:pt>
                <c:pt idx="150">
                  <c:v>637112.17000000004</c:v>
                </c:pt>
                <c:pt idx="151">
                  <c:v>637078.96499999997</c:v>
                </c:pt>
                <c:pt idx="152">
                  <c:v>637054.09600000002</c:v>
                </c:pt>
                <c:pt idx="153">
                  <c:v>637058.93599999999</c:v>
                </c:pt>
                <c:pt idx="154">
                  <c:v>637099.27399999998</c:v>
                </c:pt>
                <c:pt idx="155">
                  <c:v>637085.674</c:v>
                </c:pt>
                <c:pt idx="156">
                  <c:v>637082.23899999994</c:v>
                </c:pt>
                <c:pt idx="157">
                  <c:v>637106.30000000005</c:v>
                </c:pt>
                <c:pt idx="158">
                  <c:v>637119.16799999995</c:v>
                </c:pt>
                <c:pt idx="159">
                  <c:v>637102.97499999998</c:v>
                </c:pt>
                <c:pt idx="160">
                  <c:v>637130.28599999996</c:v>
                </c:pt>
                <c:pt idx="161">
                  <c:v>637142.10400000005</c:v>
                </c:pt>
                <c:pt idx="162">
                  <c:v>637142.05200000003</c:v>
                </c:pt>
                <c:pt idx="163">
                  <c:v>637172.39399999997</c:v>
                </c:pt>
                <c:pt idx="164">
                  <c:v>639115.52300000004</c:v>
                </c:pt>
                <c:pt idx="165">
                  <c:v>639089.19999999995</c:v>
                </c:pt>
                <c:pt idx="166">
                  <c:v>639004.571</c:v>
                </c:pt>
                <c:pt idx="167">
                  <c:v>639007.84499999997</c:v>
                </c:pt>
                <c:pt idx="168">
                  <c:v>638967.78799999994</c:v>
                </c:pt>
                <c:pt idx="169">
                  <c:v>639012.424</c:v>
                </c:pt>
                <c:pt idx="170">
                  <c:v>639050.38800000004</c:v>
                </c:pt>
                <c:pt idx="171">
                  <c:v>639073.62699999998</c:v>
                </c:pt>
                <c:pt idx="172">
                  <c:v>639080.13699999999</c:v>
                </c:pt>
                <c:pt idx="173">
                  <c:v>639116.43099999998</c:v>
                </c:pt>
                <c:pt idx="174">
                  <c:v>639148.37600000005</c:v>
                </c:pt>
                <c:pt idx="175">
                  <c:v>639155.94200000004</c:v>
                </c:pt>
                <c:pt idx="176">
                  <c:v>639156.56700000004</c:v>
                </c:pt>
                <c:pt idx="177">
                  <c:v>639130.81099999999</c:v>
                </c:pt>
                <c:pt idx="178">
                  <c:v>639088.95499999996</c:v>
                </c:pt>
                <c:pt idx="179">
                  <c:v>639142.27800000005</c:v>
                </c:pt>
                <c:pt idx="180">
                  <c:v>639196.83200000005</c:v>
                </c:pt>
                <c:pt idx="181">
                  <c:v>639262.90399999998</c:v>
                </c:pt>
                <c:pt idx="182">
                  <c:v>639324.62899999996</c:v>
                </c:pt>
                <c:pt idx="183">
                  <c:v>639358.74199999997</c:v>
                </c:pt>
                <c:pt idx="184">
                  <c:v>639404.53500000003</c:v>
                </c:pt>
                <c:pt idx="185">
                  <c:v>639399.28200000001</c:v>
                </c:pt>
                <c:pt idx="186">
                  <c:v>639314.45400000003</c:v>
                </c:pt>
                <c:pt idx="187">
                  <c:v>639285.16299999994</c:v>
                </c:pt>
                <c:pt idx="188">
                  <c:v>639303.772</c:v>
                </c:pt>
                <c:pt idx="189">
                  <c:v>639377.34699999995</c:v>
                </c:pt>
                <c:pt idx="190">
                  <c:v>639362.69299999997</c:v>
                </c:pt>
                <c:pt idx="191">
                  <c:v>639294.82400000002</c:v>
                </c:pt>
                <c:pt idx="192">
                  <c:v>639254.57499999995</c:v>
                </c:pt>
                <c:pt idx="193">
                  <c:v>639227.60800000001</c:v>
                </c:pt>
                <c:pt idx="194">
                  <c:v>639225.53599999996</c:v>
                </c:pt>
                <c:pt idx="195">
                  <c:v>639275.26500000001</c:v>
                </c:pt>
                <c:pt idx="196">
                  <c:v>639283.03300000005</c:v>
                </c:pt>
                <c:pt idx="197">
                  <c:v>639232.74399999995</c:v>
                </c:pt>
                <c:pt idx="198">
                  <c:v>639278.473</c:v>
                </c:pt>
                <c:pt idx="199">
                  <c:v>639320.41700000002</c:v>
                </c:pt>
                <c:pt idx="200">
                  <c:v>639361.50600000005</c:v>
                </c:pt>
                <c:pt idx="201">
                  <c:v>639414.37399999995</c:v>
                </c:pt>
                <c:pt idx="202">
                  <c:v>639386.54500000004</c:v>
                </c:pt>
                <c:pt idx="203">
                  <c:v>639330.97900000005</c:v>
                </c:pt>
                <c:pt idx="204">
                  <c:v>639306.35</c:v>
                </c:pt>
                <c:pt idx="205">
                  <c:v>639273.228</c:v>
                </c:pt>
                <c:pt idx="206">
                  <c:v>639277.94700000004</c:v>
                </c:pt>
                <c:pt idx="207">
                  <c:v>639234.11399999994</c:v>
                </c:pt>
                <c:pt idx="208">
                  <c:v>639205.34100000001</c:v>
                </c:pt>
                <c:pt idx="209">
                  <c:v>639193.90899999999</c:v>
                </c:pt>
                <c:pt idx="210">
                  <c:v>639155.20499999996</c:v>
                </c:pt>
                <c:pt idx="211">
                  <c:v>639152.48899999994</c:v>
                </c:pt>
                <c:pt idx="212">
                  <c:v>639019.38</c:v>
                </c:pt>
                <c:pt idx="213">
                  <c:v>639000.85499999998</c:v>
                </c:pt>
                <c:pt idx="214">
                  <c:v>638974.43700000003</c:v>
                </c:pt>
                <c:pt idx="215">
                  <c:v>638948.54500000004</c:v>
                </c:pt>
                <c:pt idx="216">
                  <c:v>638914.67200000002</c:v>
                </c:pt>
                <c:pt idx="217">
                  <c:v>638943.51199999999</c:v>
                </c:pt>
                <c:pt idx="218">
                  <c:v>637001.44999999995</c:v>
                </c:pt>
                <c:pt idx="219">
                  <c:v>637011.31499999994</c:v>
                </c:pt>
                <c:pt idx="220">
                  <c:v>637058.53700000001</c:v>
                </c:pt>
                <c:pt idx="221">
                  <c:v>637074.96</c:v>
                </c:pt>
                <c:pt idx="222">
                  <c:v>637037.255</c:v>
                </c:pt>
                <c:pt idx="223">
                  <c:v>637083.80099999998</c:v>
                </c:pt>
                <c:pt idx="224">
                  <c:v>637123.57799999998</c:v>
                </c:pt>
                <c:pt idx="225">
                  <c:v>637113.13399999996</c:v>
                </c:pt>
                <c:pt idx="226">
                  <c:v>637160.05200000003</c:v>
                </c:pt>
                <c:pt idx="227">
                  <c:v>637157.05099999998</c:v>
                </c:pt>
                <c:pt idx="228">
                  <c:v>637220</c:v>
                </c:pt>
                <c:pt idx="229">
                  <c:v>637228.20900000003</c:v>
                </c:pt>
                <c:pt idx="230">
                  <c:v>637176.41899999999</c:v>
                </c:pt>
                <c:pt idx="231">
                  <c:v>637198.69900000002</c:v>
                </c:pt>
                <c:pt idx="232">
                  <c:v>637250.87399999995</c:v>
                </c:pt>
                <c:pt idx="233">
                  <c:v>637207.098</c:v>
                </c:pt>
                <c:pt idx="234">
                  <c:v>637183.62600000005</c:v>
                </c:pt>
                <c:pt idx="235">
                  <c:v>637239.61699999997</c:v>
                </c:pt>
                <c:pt idx="236">
                  <c:v>637296.72100000002</c:v>
                </c:pt>
                <c:pt idx="237">
                  <c:v>637350.49300000002</c:v>
                </c:pt>
                <c:pt idx="238">
                  <c:v>637340.69499999995</c:v>
                </c:pt>
                <c:pt idx="239">
                  <c:v>637359.36800000002</c:v>
                </c:pt>
                <c:pt idx="240">
                  <c:v>637326.54299999995</c:v>
                </c:pt>
                <c:pt idx="241">
                  <c:v>637376.21</c:v>
                </c:pt>
                <c:pt idx="242">
                  <c:v>637418.69700000004</c:v>
                </c:pt>
                <c:pt idx="243">
                  <c:v>637350.68099999998</c:v>
                </c:pt>
                <c:pt idx="244">
                  <c:v>637293.96100000001</c:v>
                </c:pt>
                <c:pt idx="245">
                  <c:v>637283.83299999998</c:v>
                </c:pt>
                <c:pt idx="246">
                  <c:v>637230.11899999995</c:v>
                </c:pt>
                <c:pt idx="247">
                  <c:v>637200.05500000005</c:v>
                </c:pt>
                <c:pt idx="248">
                  <c:v>637241.79799999995</c:v>
                </c:pt>
                <c:pt idx="249">
                  <c:v>637293.98600000003</c:v>
                </c:pt>
                <c:pt idx="250">
                  <c:v>637278.054</c:v>
                </c:pt>
                <c:pt idx="251">
                  <c:v>637345.59499999997</c:v>
                </c:pt>
                <c:pt idx="252">
                  <c:v>637398.54399999999</c:v>
                </c:pt>
                <c:pt idx="253">
                  <c:v>637369.94900000002</c:v>
                </c:pt>
                <c:pt idx="254">
                  <c:v>637290.89899999998</c:v>
                </c:pt>
                <c:pt idx="255">
                  <c:v>637212.45700000005</c:v>
                </c:pt>
                <c:pt idx="256">
                  <c:v>637219.40500000003</c:v>
                </c:pt>
                <c:pt idx="257">
                  <c:v>637173.08100000001</c:v>
                </c:pt>
                <c:pt idx="258">
                  <c:v>637157.27599999995</c:v>
                </c:pt>
                <c:pt idx="259">
                  <c:v>637114.54200000002</c:v>
                </c:pt>
                <c:pt idx="260">
                  <c:v>637052.01899999997</c:v>
                </c:pt>
                <c:pt idx="261">
                  <c:v>636984.14</c:v>
                </c:pt>
                <c:pt idx="262">
                  <c:v>636928.85499999998</c:v>
                </c:pt>
                <c:pt idx="263">
                  <c:v>636911.72600000002</c:v>
                </c:pt>
                <c:pt idx="264">
                  <c:v>636939.73100000003</c:v>
                </c:pt>
                <c:pt idx="265">
                  <c:v>636924.26199999999</c:v>
                </c:pt>
                <c:pt idx="266">
                  <c:v>636986.23800000001</c:v>
                </c:pt>
                <c:pt idx="267">
                  <c:v>636986.77500000002</c:v>
                </c:pt>
                <c:pt idx="268">
                  <c:v>637033.43299999996</c:v>
                </c:pt>
                <c:pt idx="269">
                  <c:v>637060.07900000003</c:v>
                </c:pt>
                <c:pt idx="270">
                  <c:v>637049.08700000006</c:v>
                </c:pt>
                <c:pt idx="271">
                  <c:v>637088.66299999994</c:v>
                </c:pt>
                <c:pt idx="272">
                  <c:v>637141.84100000001</c:v>
                </c:pt>
                <c:pt idx="273">
                  <c:v>637110.12300000002</c:v>
                </c:pt>
                <c:pt idx="274">
                  <c:v>637090.85</c:v>
                </c:pt>
                <c:pt idx="275">
                  <c:v>637016.71</c:v>
                </c:pt>
                <c:pt idx="276">
                  <c:v>636968.95999999996</c:v>
                </c:pt>
                <c:pt idx="277">
                  <c:v>636931.299</c:v>
                </c:pt>
                <c:pt idx="278">
                  <c:v>636991.79299999995</c:v>
                </c:pt>
                <c:pt idx="279">
                  <c:v>636982.57400000002</c:v>
                </c:pt>
                <c:pt idx="280">
                  <c:v>636931.34</c:v>
                </c:pt>
                <c:pt idx="281">
                  <c:v>636971.00300000003</c:v>
                </c:pt>
                <c:pt idx="282">
                  <c:v>636921.30500000005</c:v>
                </c:pt>
              </c:numCache>
            </c:numRef>
          </c:xVal>
          <c:yVal>
            <c:numRef>
              <c:f>[0]!Y</c:f>
              <c:numCache>
                <c:formatCode>General</c:formatCode>
                <c:ptCount val="283"/>
                <c:pt idx="0">
                  <c:v>286892.31699999998</c:v>
                </c:pt>
                <c:pt idx="1">
                  <c:v>286908.43699999998</c:v>
                </c:pt>
                <c:pt idx="2">
                  <c:v>286870.59600000002</c:v>
                </c:pt>
                <c:pt idx="3">
                  <c:v>286829.11499999999</c:v>
                </c:pt>
                <c:pt idx="4">
                  <c:v>286795.978</c:v>
                </c:pt>
                <c:pt idx="5">
                  <c:v>286758.87800000003</c:v>
                </c:pt>
                <c:pt idx="6">
                  <c:v>286721.375</c:v>
                </c:pt>
                <c:pt idx="7">
                  <c:v>286679.41600000003</c:v>
                </c:pt>
                <c:pt idx="8">
                  <c:v>286626.54800000001</c:v>
                </c:pt>
                <c:pt idx="9">
                  <c:v>286596.00300000003</c:v>
                </c:pt>
                <c:pt idx="10">
                  <c:v>286559.179</c:v>
                </c:pt>
                <c:pt idx="11">
                  <c:v>286521.64600000001</c:v>
                </c:pt>
                <c:pt idx="12">
                  <c:v>286489.18699999998</c:v>
                </c:pt>
                <c:pt idx="13">
                  <c:v>286452.58500000002</c:v>
                </c:pt>
                <c:pt idx="14">
                  <c:v>286403.902</c:v>
                </c:pt>
                <c:pt idx="15">
                  <c:v>286394.95899999997</c:v>
                </c:pt>
                <c:pt idx="16">
                  <c:v>286353.32400000002</c:v>
                </c:pt>
                <c:pt idx="17">
                  <c:v>286306.516</c:v>
                </c:pt>
                <c:pt idx="18">
                  <c:v>286265.30900000001</c:v>
                </c:pt>
                <c:pt idx="19">
                  <c:v>286246.09100000001</c:v>
                </c:pt>
                <c:pt idx="20">
                  <c:v>286272.61800000002</c:v>
                </c:pt>
                <c:pt idx="21">
                  <c:v>286311.87400000001</c:v>
                </c:pt>
                <c:pt idx="22">
                  <c:v>286358.57299999997</c:v>
                </c:pt>
                <c:pt idx="23">
                  <c:v>286452.136</c:v>
                </c:pt>
                <c:pt idx="24">
                  <c:v>286482.08500000002</c:v>
                </c:pt>
                <c:pt idx="25">
                  <c:v>286586.05099999998</c:v>
                </c:pt>
                <c:pt idx="26">
                  <c:v>286621.783</c:v>
                </c:pt>
                <c:pt idx="27">
                  <c:v>286652.696</c:v>
                </c:pt>
                <c:pt idx="28">
                  <c:v>286703.239</c:v>
                </c:pt>
                <c:pt idx="29">
                  <c:v>286017.92700000003</c:v>
                </c:pt>
                <c:pt idx="30">
                  <c:v>286017.36099999998</c:v>
                </c:pt>
                <c:pt idx="31">
                  <c:v>285942.64600000001</c:v>
                </c:pt>
                <c:pt idx="32">
                  <c:v>285947.25599999999</c:v>
                </c:pt>
                <c:pt idx="33">
                  <c:v>285947.511</c:v>
                </c:pt>
                <c:pt idx="34">
                  <c:v>285899.81900000002</c:v>
                </c:pt>
                <c:pt idx="35">
                  <c:v>285886.788</c:v>
                </c:pt>
                <c:pt idx="36">
                  <c:v>285884.92499999999</c:v>
                </c:pt>
                <c:pt idx="37">
                  <c:v>285815.09499999997</c:v>
                </c:pt>
                <c:pt idx="38">
                  <c:v>285790.85100000002</c:v>
                </c:pt>
                <c:pt idx="39">
                  <c:v>285737.86200000002</c:v>
                </c:pt>
                <c:pt idx="40">
                  <c:v>285724.96399999998</c:v>
                </c:pt>
                <c:pt idx="41">
                  <c:v>285746.016</c:v>
                </c:pt>
                <c:pt idx="42">
                  <c:v>285683.16200000001</c:v>
                </c:pt>
                <c:pt idx="43">
                  <c:v>285649.13900000002</c:v>
                </c:pt>
                <c:pt idx="44">
                  <c:v>285614.98</c:v>
                </c:pt>
                <c:pt idx="45">
                  <c:v>285568.33</c:v>
                </c:pt>
                <c:pt idx="46">
                  <c:v>285557.33600000001</c:v>
                </c:pt>
                <c:pt idx="47">
                  <c:v>285519.04700000002</c:v>
                </c:pt>
                <c:pt idx="48">
                  <c:v>285435.31199999998</c:v>
                </c:pt>
                <c:pt idx="49">
                  <c:v>285403.68199999997</c:v>
                </c:pt>
                <c:pt idx="50">
                  <c:v>285370.99099999998</c:v>
                </c:pt>
                <c:pt idx="51">
                  <c:v>285364.913</c:v>
                </c:pt>
                <c:pt idx="52">
                  <c:v>285307.94199999998</c:v>
                </c:pt>
                <c:pt idx="53">
                  <c:v>285293.23599999998</c:v>
                </c:pt>
                <c:pt idx="54">
                  <c:v>285315.44099999999</c:v>
                </c:pt>
                <c:pt idx="55">
                  <c:v>285305.42099999997</c:v>
                </c:pt>
                <c:pt idx="56">
                  <c:v>285286.19099999999</c:v>
                </c:pt>
                <c:pt idx="57">
                  <c:v>285330.13299999997</c:v>
                </c:pt>
                <c:pt idx="58">
                  <c:v>284981.71600000001</c:v>
                </c:pt>
                <c:pt idx="59">
                  <c:v>284952.59399999998</c:v>
                </c:pt>
                <c:pt idx="60">
                  <c:v>285020.78499999997</c:v>
                </c:pt>
                <c:pt idx="61">
                  <c:v>284962.799</c:v>
                </c:pt>
                <c:pt idx="62">
                  <c:v>284913.315</c:v>
                </c:pt>
                <c:pt idx="63">
                  <c:v>284900.87400000001</c:v>
                </c:pt>
                <c:pt idx="64">
                  <c:v>284921.74300000002</c:v>
                </c:pt>
                <c:pt idx="65">
                  <c:v>284858.99400000001</c:v>
                </c:pt>
                <c:pt idx="66">
                  <c:v>284791.30200000003</c:v>
                </c:pt>
                <c:pt idx="67">
                  <c:v>284758.13799999998</c:v>
                </c:pt>
                <c:pt idx="68">
                  <c:v>284760.60499999998</c:v>
                </c:pt>
                <c:pt idx="69">
                  <c:v>284763.84899999999</c:v>
                </c:pt>
                <c:pt idx="70">
                  <c:v>284715.87400000001</c:v>
                </c:pt>
                <c:pt idx="71">
                  <c:v>284682.15899999999</c:v>
                </c:pt>
                <c:pt idx="72">
                  <c:v>284656.783</c:v>
                </c:pt>
                <c:pt idx="73">
                  <c:v>284617.98100000003</c:v>
                </c:pt>
                <c:pt idx="74">
                  <c:v>284562.44099999999</c:v>
                </c:pt>
                <c:pt idx="75">
                  <c:v>284523.467</c:v>
                </c:pt>
                <c:pt idx="76">
                  <c:v>284500.31400000001</c:v>
                </c:pt>
                <c:pt idx="77">
                  <c:v>284505.80300000001</c:v>
                </c:pt>
                <c:pt idx="78">
                  <c:v>284490.28899999999</c:v>
                </c:pt>
                <c:pt idx="79">
                  <c:v>284456.18400000001</c:v>
                </c:pt>
                <c:pt idx="80">
                  <c:v>284447.88099999999</c:v>
                </c:pt>
                <c:pt idx="81">
                  <c:v>284458.299</c:v>
                </c:pt>
                <c:pt idx="82">
                  <c:v>284480.587</c:v>
                </c:pt>
                <c:pt idx="83">
                  <c:v>284468.47399999999</c:v>
                </c:pt>
                <c:pt idx="84">
                  <c:v>284216.92</c:v>
                </c:pt>
                <c:pt idx="85">
                  <c:v>284187.73700000002</c:v>
                </c:pt>
                <c:pt idx="86">
                  <c:v>284167.908</c:v>
                </c:pt>
                <c:pt idx="87">
                  <c:v>284131.94699999999</c:v>
                </c:pt>
                <c:pt idx="88">
                  <c:v>284127.94199999998</c:v>
                </c:pt>
                <c:pt idx="89">
                  <c:v>284115.022</c:v>
                </c:pt>
                <c:pt idx="90">
                  <c:v>284149.03399999999</c:v>
                </c:pt>
                <c:pt idx="91">
                  <c:v>284091.51899999997</c:v>
                </c:pt>
                <c:pt idx="92">
                  <c:v>284057.31699999998</c:v>
                </c:pt>
                <c:pt idx="93">
                  <c:v>284048.59399999998</c:v>
                </c:pt>
                <c:pt idx="94">
                  <c:v>284023.74599999998</c:v>
                </c:pt>
                <c:pt idx="95">
                  <c:v>284081.83500000002</c:v>
                </c:pt>
                <c:pt idx="96">
                  <c:v>284071.95400000003</c:v>
                </c:pt>
                <c:pt idx="97">
                  <c:v>284028.26799999998</c:v>
                </c:pt>
                <c:pt idx="98">
                  <c:v>283994.027</c:v>
                </c:pt>
                <c:pt idx="99">
                  <c:v>283950.33600000001</c:v>
                </c:pt>
                <c:pt idx="100">
                  <c:v>283918.46600000001</c:v>
                </c:pt>
                <c:pt idx="101">
                  <c:v>283881.739</c:v>
                </c:pt>
                <c:pt idx="102">
                  <c:v>283855.52600000001</c:v>
                </c:pt>
                <c:pt idx="103">
                  <c:v>283820.01799999998</c:v>
                </c:pt>
                <c:pt idx="104">
                  <c:v>283799.84700000001</c:v>
                </c:pt>
                <c:pt idx="105">
                  <c:v>283767.49099999998</c:v>
                </c:pt>
                <c:pt idx="106">
                  <c:v>283742.95899999997</c:v>
                </c:pt>
                <c:pt idx="107">
                  <c:v>283758.84700000001</c:v>
                </c:pt>
                <c:pt idx="108">
                  <c:v>283769.74699999997</c:v>
                </c:pt>
                <c:pt idx="109">
                  <c:v>283772.21000000002</c:v>
                </c:pt>
                <c:pt idx="110">
                  <c:v>283824.55300000001</c:v>
                </c:pt>
                <c:pt idx="111">
                  <c:v>283850.85700000002</c:v>
                </c:pt>
                <c:pt idx="112">
                  <c:v>283905.93699999998</c:v>
                </c:pt>
                <c:pt idx="113">
                  <c:v>283933.87400000001</c:v>
                </c:pt>
                <c:pt idx="114">
                  <c:v>283577.97399999999</c:v>
                </c:pt>
                <c:pt idx="115">
                  <c:v>283566.68900000001</c:v>
                </c:pt>
                <c:pt idx="116">
                  <c:v>283537.94400000002</c:v>
                </c:pt>
                <c:pt idx="117">
                  <c:v>283508.21500000003</c:v>
                </c:pt>
                <c:pt idx="118">
                  <c:v>283498.20500000002</c:v>
                </c:pt>
                <c:pt idx="119">
                  <c:v>283471.19199999998</c:v>
                </c:pt>
                <c:pt idx="120">
                  <c:v>283484.429</c:v>
                </c:pt>
                <c:pt idx="121">
                  <c:v>283449.62599999999</c:v>
                </c:pt>
                <c:pt idx="122">
                  <c:v>283437.685</c:v>
                </c:pt>
                <c:pt idx="123">
                  <c:v>283404.946</c:v>
                </c:pt>
                <c:pt idx="124">
                  <c:v>283383.45</c:v>
                </c:pt>
                <c:pt idx="125">
                  <c:v>283372.94300000003</c:v>
                </c:pt>
                <c:pt idx="126">
                  <c:v>283338.522</c:v>
                </c:pt>
                <c:pt idx="127">
                  <c:v>283346.70500000002</c:v>
                </c:pt>
                <c:pt idx="128">
                  <c:v>283297.43699999998</c:v>
                </c:pt>
                <c:pt idx="129">
                  <c:v>283251.30800000002</c:v>
                </c:pt>
                <c:pt idx="130">
                  <c:v>283222.61099999998</c:v>
                </c:pt>
                <c:pt idx="131">
                  <c:v>283184.77799999999</c:v>
                </c:pt>
                <c:pt idx="132">
                  <c:v>283144.84299999999</c:v>
                </c:pt>
                <c:pt idx="133">
                  <c:v>283095.45699999999</c:v>
                </c:pt>
                <c:pt idx="134">
                  <c:v>283069.64199999999</c:v>
                </c:pt>
                <c:pt idx="135">
                  <c:v>283042.32199999999</c:v>
                </c:pt>
                <c:pt idx="136">
                  <c:v>283090.31300000002</c:v>
                </c:pt>
                <c:pt idx="137">
                  <c:v>283098.69699999999</c:v>
                </c:pt>
                <c:pt idx="138">
                  <c:v>283113.97100000002</c:v>
                </c:pt>
                <c:pt idx="139">
                  <c:v>283186.3</c:v>
                </c:pt>
                <c:pt idx="140">
                  <c:v>283228.15000000002</c:v>
                </c:pt>
                <c:pt idx="141">
                  <c:v>283253.40700000001</c:v>
                </c:pt>
                <c:pt idx="142">
                  <c:v>283269.72700000001</c:v>
                </c:pt>
                <c:pt idx="143">
                  <c:v>283283.74900000001</c:v>
                </c:pt>
                <c:pt idx="144">
                  <c:v>283304.39</c:v>
                </c:pt>
                <c:pt idx="145">
                  <c:v>283304.33399999997</c:v>
                </c:pt>
                <c:pt idx="146">
                  <c:v>283335.15600000002</c:v>
                </c:pt>
                <c:pt idx="147">
                  <c:v>283346.674</c:v>
                </c:pt>
                <c:pt idx="148">
                  <c:v>283339.18900000001</c:v>
                </c:pt>
                <c:pt idx="149">
                  <c:v>283377.75900000002</c:v>
                </c:pt>
                <c:pt idx="150">
                  <c:v>283381.94</c:v>
                </c:pt>
                <c:pt idx="151">
                  <c:v>283370.679</c:v>
                </c:pt>
                <c:pt idx="152">
                  <c:v>283399.239</c:v>
                </c:pt>
                <c:pt idx="153">
                  <c:v>283440.83899999998</c:v>
                </c:pt>
                <c:pt idx="154">
                  <c:v>283449.07799999998</c:v>
                </c:pt>
                <c:pt idx="155">
                  <c:v>283483.01400000002</c:v>
                </c:pt>
                <c:pt idx="156">
                  <c:v>283520.011</c:v>
                </c:pt>
                <c:pt idx="157">
                  <c:v>283568.16100000002</c:v>
                </c:pt>
                <c:pt idx="158">
                  <c:v>283536.408</c:v>
                </c:pt>
                <c:pt idx="159">
                  <c:v>283506.94900000002</c:v>
                </c:pt>
                <c:pt idx="160">
                  <c:v>283521.397</c:v>
                </c:pt>
                <c:pt idx="161">
                  <c:v>283542.66800000001</c:v>
                </c:pt>
                <c:pt idx="162">
                  <c:v>283579.09700000001</c:v>
                </c:pt>
                <c:pt idx="163">
                  <c:v>283535.68099999998</c:v>
                </c:pt>
                <c:pt idx="164">
                  <c:v>293618.799</c:v>
                </c:pt>
                <c:pt idx="165">
                  <c:v>293680.22700000001</c:v>
                </c:pt>
                <c:pt idx="166">
                  <c:v>293744.87</c:v>
                </c:pt>
                <c:pt idx="167">
                  <c:v>293767.946</c:v>
                </c:pt>
                <c:pt idx="168">
                  <c:v>293781.79599999997</c:v>
                </c:pt>
                <c:pt idx="169">
                  <c:v>293805.90899999999</c:v>
                </c:pt>
                <c:pt idx="170">
                  <c:v>293816.08600000001</c:v>
                </c:pt>
                <c:pt idx="171">
                  <c:v>293797.10700000002</c:v>
                </c:pt>
                <c:pt idx="172">
                  <c:v>293753.212</c:v>
                </c:pt>
                <c:pt idx="173">
                  <c:v>293716.96399999998</c:v>
                </c:pt>
                <c:pt idx="174">
                  <c:v>293708.93599999999</c:v>
                </c:pt>
                <c:pt idx="175">
                  <c:v>293666.12599999999</c:v>
                </c:pt>
                <c:pt idx="176">
                  <c:v>293612.54800000001</c:v>
                </c:pt>
                <c:pt idx="177">
                  <c:v>293544.299</c:v>
                </c:pt>
                <c:pt idx="178">
                  <c:v>293510.25799999997</c:v>
                </c:pt>
                <c:pt idx="179">
                  <c:v>293486.90899999999</c:v>
                </c:pt>
                <c:pt idx="180">
                  <c:v>293529.76299999998</c:v>
                </c:pt>
                <c:pt idx="181">
                  <c:v>293590.696</c:v>
                </c:pt>
                <c:pt idx="182">
                  <c:v>293622.34000000003</c:v>
                </c:pt>
                <c:pt idx="183">
                  <c:v>293664.91800000001</c:v>
                </c:pt>
                <c:pt idx="184">
                  <c:v>293685.13199999998</c:v>
                </c:pt>
                <c:pt idx="185">
                  <c:v>293720.57</c:v>
                </c:pt>
                <c:pt idx="186">
                  <c:v>293679.14799999999</c:v>
                </c:pt>
                <c:pt idx="187">
                  <c:v>293713.93400000001</c:v>
                </c:pt>
                <c:pt idx="188">
                  <c:v>293742.66899999999</c:v>
                </c:pt>
                <c:pt idx="189">
                  <c:v>293762.40700000001</c:v>
                </c:pt>
                <c:pt idx="190">
                  <c:v>293811.54800000001</c:v>
                </c:pt>
                <c:pt idx="191">
                  <c:v>293805.91200000001</c:v>
                </c:pt>
                <c:pt idx="192">
                  <c:v>293811.027</c:v>
                </c:pt>
                <c:pt idx="193">
                  <c:v>293840.58600000001</c:v>
                </c:pt>
                <c:pt idx="194">
                  <c:v>293882.63199999998</c:v>
                </c:pt>
                <c:pt idx="195">
                  <c:v>293893.10800000001</c:v>
                </c:pt>
                <c:pt idx="196">
                  <c:v>293924.31699999998</c:v>
                </c:pt>
                <c:pt idx="197">
                  <c:v>293942.09999999998</c:v>
                </c:pt>
                <c:pt idx="198">
                  <c:v>293975.53100000002</c:v>
                </c:pt>
                <c:pt idx="199">
                  <c:v>293963.163</c:v>
                </c:pt>
                <c:pt idx="200">
                  <c:v>294010.84499999997</c:v>
                </c:pt>
                <c:pt idx="201">
                  <c:v>294018.39199999999</c:v>
                </c:pt>
                <c:pt idx="202">
                  <c:v>294054.44400000002</c:v>
                </c:pt>
                <c:pt idx="203">
                  <c:v>294155.44</c:v>
                </c:pt>
                <c:pt idx="204">
                  <c:v>294183.429</c:v>
                </c:pt>
                <c:pt idx="205">
                  <c:v>294154.07</c:v>
                </c:pt>
                <c:pt idx="206">
                  <c:v>294116.29399999999</c:v>
                </c:pt>
                <c:pt idx="207">
                  <c:v>294110.95600000001</c:v>
                </c:pt>
                <c:pt idx="208">
                  <c:v>294083.95600000001</c:v>
                </c:pt>
                <c:pt idx="209">
                  <c:v>294058.109</c:v>
                </c:pt>
                <c:pt idx="210">
                  <c:v>294057.46999999997</c:v>
                </c:pt>
                <c:pt idx="211">
                  <c:v>294007.66899999999</c:v>
                </c:pt>
                <c:pt idx="212">
                  <c:v>293948.51500000001</c:v>
                </c:pt>
                <c:pt idx="213">
                  <c:v>293909.90999999997</c:v>
                </c:pt>
                <c:pt idx="214">
                  <c:v>293927.16499999998</c:v>
                </c:pt>
                <c:pt idx="215">
                  <c:v>293894.48499999999</c:v>
                </c:pt>
                <c:pt idx="216">
                  <c:v>293897.02299999999</c:v>
                </c:pt>
                <c:pt idx="217">
                  <c:v>293877.68599999999</c:v>
                </c:pt>
                <c:pt idx="218">
                  <c:v>292477.85100000002</c:v>
                </c:pt>
                <c:pt idx="219">
                  <c:v>292422.02299999999</c:v>
                </c:pt>
                <c:pt idx="220">
                  <c:v>292430.41700000002</c:v>
                </c:pt>
                <c:pt idx="221">
                  <c:v>292469.07400000002</c:v>
                </c:pt>
                <c:pt idx="222">
                  <c:v>292509.59600000002</c:v>
                </c:pt>
                <c:pt idx="223">
                  <c:v>292523.20899999997</c:v>
                </c:pt>
                <c:pt idx="224">
                  <c:v>292556.16700000002</c:v>
                </c:pt>
                <c:pt idx="225">
                  <c:v>292607.32199999999</c:v>
                </c:pt>
                <c:pt idx="226">
                  <c:v>292638.08399999997</c:v>
                </c:pt>
                <c:pt idx="227">
                  <c:v>292688.52600000001</c:v>
                </c:pt>
                <c:pt idx="228">
                  <c:v>292694.85800000001</c:v>
                </c:pt>
                <c:pt idx="229">
                  <c:v>292748.36700000003</c:v>
                </c:pt>
                <c:pt idx="230">
                  <c:v>292754.36</c:v>
                </c:pt>
                <c:pt idx="231">
                  <c:v>292797.86300000001</c:v>
                </c:pt>
                <c:pt idx="232">
                  <c:v>292820.14899999998</c:v>
                </c:pt>
                <c:pt idx="233">
                  <c:v>292851.7</c:v>
                </c:pt>
                <c:pt idx="234">
                  <c:v>292893.36599999998</c:v>
                </c:pt>
                <c:pt idx="235">
                  <c:v>292882.96999999997</c:v>
                </c:pt>
                <c:pt idx="236">
                  <c:v>292867.91499999998</c:v>
                </c:pt>
                <c:pt idx="237" formatCode="0.00">
                  <c:v>292830.46299999999</c:v>
                </c:pt>
                <c:pt idx="238">
                  <c:v>292891.06699999998</c:v>
                </c:pt>
                <c:pt idx="239">
                  <c:v>292929.576</c:v>
                </c:pt>
                <c:pt idx="240">
                  <c:v>292961.837</c:v>
                </c:pt>
                <c:pt idx="241">
                  <c:v>292988.62900000002</c:v>
                </c:pt>
                <c:pt idx="242">
                  <c:v>293050.71000000002</c:v>
                </c:pt>
                <c:pt idx="243">
                  <c:v>293026.43900000001</c:v>
                </c:pt>
                <c:pt idx="244">
                  <c:v>293002.80099999998</c:v>
                </c:pt>
                <c:pt idx="245">
                  <c:v>292943.27399999998</c:v>
                </c:pt>
                <c:pt idx="246">
                  <c:v>292946.79200000002</c:v>
                </c:pt>
                <c:pt idx="247">
                  <c:v>292992.80800000002</c:v>
                </c:pt>
                <c:pt idx="248">
                  <c:v>293023.93699999998</c:v>
                </c:pt>
                <c:pt idx="249">
                  <c:v>293062.386</c:v>
                </c:pt>
                <c:pt idx="250">
                  <c:v>293126.59600000002</c:v>
                </c:pt>
                <c:pt idx="251">
                  <c:v>293143.136</c:v>
                </c:pt>
                <c:pt idx="252">
                  <c:v>293126.962</c:v>
                </c:pt>
                <c:pt idx="253">
                  <c:v>293173.39399999997</c:v>
                </c:pt>
                <c:pt idx="254">
                  <c:v>293159.36099999998</c:v>
                </c:pt>
                <c:pt idx="255">
                  <c:v>293155.125</c:v>
                </c:pt>
                <c:pt idx="256">
                  <c:v>293090.228</c:v>
                </c:pt>
                <c:pt idx="257">
                  <c:v>293092.38500000001</c:v>
                </c:pt>
                <c:pt idx="258">
                  <c:v>293013.11900000001</c:v>
                </c:pt>
                <c:pt idx="259">
                  <c:v>292986.59499999997</c:v>
                </c:pt>
                <c:pt idx="260">
                  <c:v>292987.83899999998</c:v>
                </c:pt>
                <c:pt idx="261">
                  <c:v>292990.391</c:v>
                </c:pt>
                <c:pt idx="262">
                  <c:v>292992.41899999999</c:v>
                </c:pt>
                <c:pt idx="263">
                  <c:v>292930.054</c:v>
                </c:pt>
                <c:pt idx="264">
                  <c:v>292871.37599999999</c:v>
                </c:pt>
                <c:pt idx="265">
                  <c:v>292807.05599999998</c:v>
                </c:pt>
                <c:pt idx="266">
                  <c:v>292811.94199999998</c:v>
                </c:pt>
                <c:pt idx="267">
                  <c:v>292751.95600000001</c:v>
                </c:pt>
                <c:pt idx="268">
                  <c:v>292794.93099999998</c:v>
                </c:pt>
                <c:pt idx="269">
                  <c:v>292846.62099999998</c:v>
                </c:pt>
                <c:pt idx="270">
                  <c:v>292915.87900000002</c:v>
                </c:pt>
                <c:pt idx="271">
                  <c:v>292887.22499999998</c:v>
                </c:pt>
                <c:pt idx="272">
                  <c:v>292868.837</c:v>
                </c:pt>
                <c:pt idx="273">
                  <c:v>292803.53600000002</c:v>
                </c:pt>
                <c:pt idx="274">
                  <c:v>292741.09899999999</c:v>
                </c:pt>
                <c:pt idx="275">
                  <c:v>292703.58399999997</c:v>
                </c:pt>
                <c:pt idx="276">
                  <c:v>292682.32500000001</c:v>
                </c:pt>
                <c:pt idx="277">
                  <c:v>292636.78200000001</c:v>
                </c:pt>
                <c:pt idx="278">
                  <c:v>292610.17700000003</c:v>
                </c:pt>
                <c:pt idx="279">
                  <c:v>292541.19099999999</c:v>
                </c:pt>
                <c:pt idx="280">
                  <c:v>292505.79599999997</c:v>
                </c:pt>
                <c:pt idx="281">
                  <c:v>292456.02</c:v>
                </c:pt>
                <c:pt idx="282">
                  <c:v>292448.14799999999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01-44E5-8740-B47D1ADC1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72160"/>
        <c:axId val="504062648"/>
      </c:scatterChart>
      <c:valAx>
        <c:axId val="50407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62648"/>
        <c:crosses val="autoZero"/>
        <c:crossBetween val="midCat"/>
      </c:valAx>
      <c:valAx>
        <c:axId val="50406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7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[0]!HardDiff</cx:f>
      </cx:numDim>
    </cx:data>
  </cx:chartData>
  <cx:chart>
    <cx:title pos="t" align="ctr" overlay="0">
      <cx:tx>
        <cx:txData>
          <cx:v>Z Diff Histogram (Hard Pts)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 Diff Histogram (Hard Pts)</a:t>
          </a:r>
        </a:p>
      </cx:txPr>
    </cx:title>
    <cx:plotArea>
      <cx:plotAreaRegion>
        <cx:series layoutId="clusteredColumn" uniqueId="{3D099E2D-0A3D-45C1-9021-F64FCFB2A72F}">
          <cx:dataId val="0"/>
          <cx:layoutPr>
            <cx:binning intervalClosed="r"/>
          </cx:layoutPr>
        </cx:series>
      </cx:plotAreaRegion>
      <cx:axis id="0">
        <cx:catScaling gapWidth="0"/>
        <cx:tickLabels/>
        <cx:numFmt formatCode="0.00" sourceLinked="0"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[0]!AdjZDiff</cx:f>
      </cx:numDim>
    </cx:data>
  </cx:chartData>
  <cx:chart>
    <cx:title pos="t" align="ctr" overlay="0">
      <cx:tx>
        <cx:txData>
          <cx:v>Z Diff Histogram (All Pts)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 Diff Histogram (All Pts)</a:t>
          </a:r>
        </a:p>
      </cx:txPr>
    </cx:title>
    <cx:plotArea>
      <cx:plotAreaRegion>
        <cx:series layoutId="clusteredColumn" uniqueId="{F3B00076-7962-43DF-821B-ACA0CB4512AE}">
          <cx:dataId val="0"/>
          <cx:layoutPr>
            <cx:binning intervalClosed="r"/>
          </cx:layoutPr>
        </cx:series>
      </cx:plotAreaRegion>
      <cx:axis id="0">
        <cx:catScaling gapWidth="0"/>
        <cx:tickLabels/>
        <cx:numFmt formatCode="0.00" sourceLinked="0"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[0]!SoftDiff</cx:f>
      </cx:numDim>
    </cx:data>
  </cx:chartData>
  <cx:chart>
    <cx:title pos="t" align="ctr" overlay="0">
      <cx:tx>
        <cx:txData>
          <cx:v>Z Diff Histogram (Soft Pts)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 Diff Histogram (Soft Pts)</a:t>
          </a:r>
        </a:p>
      </cx:txPr>
    </cx:title>
    <cx:plotArea>
      <cx:plotAreaRegion>
        <cx:series layoutId="clusteredColumn" uniqueId="{BF433CDB-6AA9-45AC-886D-D0418DEC19D6}">
          <cx:dataId val="0"/>
          <cx:layoutPr>
            <cx:binning intervalClosed="r"/>
          </cx:layoutPr>
        </cx:series>
      </cx:plotAreaRegion>
      <cx:axis id="0">
        <cx:catScaling gapWidth="0"/>
        <cx:tickLabels/>
        <cx:numFmt formatCode="0.00" sourceLinked="0"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7" Type="http://schemas.openxmlformats.org/officeDocument/2006/relationships/chart" Target="../charts/chart4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25</xdr:row>
      <xdr:rowOff>4761</xdr:rowOff>
    </xdr:from>
    <xdr:to>
      <xdr:col>14</xdr:col>
      <xdr:colOff>600074</xdr:colOff>
      <xdr:row>40</xdr:row>
      <xdr:rowOff>9524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385FCC6-05B4-4ED9-BD2A-4B77DF4314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34349" y="4767261"/>
              <a:ext cx="4257675" cy="28622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0</xdr:colOff>
      <xdr:row>8</xdr:row>
      <xdr:rowOff>33337</xdr:rowOff>
    </xdr:from>
    <xdr:to>
      <xdr:col>15</xdr:col>
      <xdr:colOff>0</xdr:colOff>
      <xdr:row>24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79D536A-5AE6-4C7C-834C-142303EA8C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34350" y="1557337"/>
              <a:ext cx="4267200" cy="30241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609599</xdr:colOff>
      <xdr:row>41</xdr:row>
      <xdr:rowOff>14286</xdr:rowOff>
    </xdr:from>
    <xdr:to>
      <xdr:col>14</xdr:col>
      <xdr:colOff>600074</xdr:colOff>
      <xdr:row>55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4773B254-663D-4227-9A50-D885B175F3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34349" y="7824786"/>
              <a:ext cx="4257675" cy="28432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0</xdr:colOff>
      <xdr:row>25</xdr:row>
      <xdr:rowOff>104775</xdr:rowOff>
    </xdr:from>
    <xdr:to>
      <xdr:col>23</xdr:col>
      <xdr:colOff>304800</xdr:colOff>
      <xdr:row>39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9EC57C-83EE-40C9-A3B0-5CB9143E4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41</xdr:row>
      <xdr:rowOff>114300</xdr:rowOff>
    </xdr:from>
    <xdr:to>
      <xdr:col>23</xdr:col>
      <xdr:colOff>304800</xdr:colOff>
      <xdr:row>56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C226B1-D32E-4595-BACA-68F6A6189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57</xdr:row>
      <xdr:rowOff>0</xdr:rowOff>
    </xdr:from>
    <xdr:to>
      <xdr:col>23</xdr:col>
      <xdr:colOff>304800</xdr:colOff>
      <xdr:row>71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3F40296-E678-4914-81AE-4143EFA4D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</xdr:row>
      <xdr:rowOff>42862</xdr:rowOff>
    </xdr:from>
    <xdr:to>
      <xdr:col>23</xdr:col>
      <xdr:colOff>314325</xdr:colOff>
      <xdr:row>24</xdr:row>
      <xdr:rowOff>14287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C5C6D00-10B5-4C15-98A9-EC81BE139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96"/>
  <sheetViews>
    <sheetView workbookViewId="0">
      <pane ySplit="13" topLeftCell="A14" activePane="bottomLeft" state="frozen"/>
      <selection pane="bottomLeft" activeCell="A14" sqref="A14"/>
    </sheetView>
  </sheetViews>
  <sheetFormatPr defaultColWidth="9.140625" defaultRowHeight="15" x14ac:dyDescent="0.25"/>
  <cols>
    <col min="1" max="1" width="17.5703125" style="11" customWidth="1"/>
    <col min="2" max="2" width="11.5703125" style="11" bestFit="1" customWidth="1"/>
    <col min="3" max="3" width="12.7109375" style="11" customWidth="1"/>
    <col min="4" max="4" width="9.42578125" style="11" bestFit="1" customWidth="1"/>
    <col min="5" max="5" width="12" style="11" bestFit="1" customWidth="1"/>
    <col min="6" max="6" width="8" style="11" bestFit="1" customWidth="1"/>
    <col min="7" max="7" width="7.85546875" style="11" bestFit="1" customWidth="1"/>
    <col min="8" max="8" width="11.42578125" style="11" bestFit="1" customWidth="1"/>
    <col min="9" max="9" width="12.5703125" style="11" customWidth="1"/>
    <col min="10" max="10" width="11.140625" style="11" bestFit="1" customWidth="1"/>
    <col min="11" max="11" width="10.5703125" style="11" bestFit="1" customWidth="1"/>
    <col min="12" max="12" width="13.5703125" style="11" bestFit="1" customWidth="1"/>
    <col min="13" max="13" width="9.140625" style="11"/>
    <col min="14" max="14" width="11.42578125" style="11" bestFit="1" customWidth="1"/>
    <col min="15" max="15" width="9.7109375" style="11" bestFit="1" customWidth="1"/>
    <col min="16" max="16384" width="9.140625" style="1"/>
  </cols>
  <sheetData>
    <row r="1" spans="1:15" s="16" customFormat="1" x14ac:dyDescent="0.25">
      <c r="A1" s="15" t="s">
        <v>0</v>
      </c>
    </row>
    <row r="2" spans="1:15" s="16" customFormat="1" x14ac:dyDescent="0.25">
      <c r="A2" s="16" t="s">
        <v>1</v>
      </c>
    </row>
    <row r="3" spans="1:15" s="18" customFormat="1" x14ac:dyDescent="0.25">
      <c r="A3" s="17" t="s">
        <v>44</v>
      </c>
      <c r="B3" s="16"/>
    </row>
    <row r="4" spans="1:15" s="18" customFormat="1" x14ac:dyDescent="0.25">
      <c r="A4" s="17" t="s">
        <v>45</v>
      </c>
      <c r="B4" s="2"/>
    </row>
    <row r="5" spans="1:15" s="16" customFormat="1" x14ac:dyDescent="0.25"/>
    <row r="6" spans="1:15" s="16" customFormat="1" x14ac:dyDescent="0.25"/>
    <row r="7" spans="1:15" s="16" customFormat="1" x14ac:dyDescent="0.25">
      <c r="A7" s="16" t="s">
        <v>2</v>
      </c>
      <c r="B7" s="16" t="s">
        <v>46</v>
      </c>
    </row>
    <row r="8" spans="1:15" s="16" customFormat="1" x14ac:dyDescent="0.25">
      <c r="A8" s="16" t="s">
        <v>3</v>
      </c>
      <c r="B8" s="16" t="s">
        <v>47</v>
      </c>
    </row>
    <row r="9" spans="1:15" s="16" customFormat="1" x14ac:dyDescent="0.25">
      <c r="A9" s="16" t="s">
        <v>4</v>
      </c>
      <c r="B9" s="16" t="s">
        <v>4</v>
      </c>
    </row>
    <row r="10" spans="1:15" s="16" customFormat="1" x14ac:dyDescent="0.25"/>
    <row r="11" spans="1:15" x14ac:dyDescent="0.25">
      <c r="A11" s="23" t="s">
        <v>37</v>
      </c>
      <c r="B11" s="24">
        <f>Results!$B$5</f>
        <v>0</v>
      </c>
      <c r="C11" s="26" t="s">
        <v>41</v>
      </c>
    </row>
    <row r="12" spans="1:15" x14ac:dyDescent="0.25">
      <c r="G12" s="10" t="s">
        <v>30</v>
      </c>
      <c r="J12" s="10"/>
      <c r="K12" s="10"/>
      <c r="L12" s="22"/>
      <c r="N12" s="27" t="s">
        <v>14</v>
      </c>
      <c r="O12" s="27"/>
    </row>
    <row r="13" spans="1:15" x14ac:dyDescent="0.25">
      <c r="A13" s="15" t="s">
        <v>5</v>
      </c>
      <c r="B13" s="10" t="s">
        <v>6</v>
      </c>
      <c r="C13" s="10" t="s">
        <v>7</v>
      </c>
      <c r="D13" s="15" t="s">
        <v>8</v>
      </c>
      <c r="E13" s="10" t="s">
        <v>9</v>
      </c>
      <c r="F13" s="15" t="s">
        <v>10</v>
      </c>
      <c r="G13" s="10" t="s">
        <v>38</v>
      </c>
      <c r="H13" s="15" t="s">
        <v>36</v>
      </c>
      <c r="I13" s="15" t="s">
        <v>42</v>
      </c>
      <c r="J13" s="15" t="s">
        <v>28</v>
      </c>
      <c r="K13" s="15" t="s">
        <v>29</v>
      </c>
      <c r="L13" s="15" t="s">
        <v>43</v>
      </c>
      <c r="N13" s="10" t="s">
        <v>17</v>
      </c>
      <c r="O13" s="10" t="s">
        <v>43</v>
      </c>
    </row>
    <row r="14" spans="1:15" x14ac:dyDescent="0.25">
      <c r="A14" s="11">
        <v>1</v>
      </c>
      <c r="B14" s="11">
        <v>635822.38500000001</v>
      </c>
      <c r="C14" s="11">
        <v>286892.31699999998</v>
      </c>
      <c r="D14" s="11">
        <v>902.90200000000004</v>
      </c>
      <c r="E14" s="11">
        <v>902.56626846751681</v>
      </c>
      <c r="F14" s="19">
        <f>D14-E14</f>
        <v>0.33573153248323706</v>
      </c>
      <c r="G14" s="1"/>
      <c r="H14" s="19">
        <f>IF(G14="Y","",D14-(E14+Results!$B$5))</f>
        <v>0.33573153248323706</v>
      </c>
      <c r="I14" s="11" t="s">
        <v>48</v>
      </c>
      <c r="J14" s="19">
        <f>IF(OR(I14="EA",I14="CL",I14="ASPH",I14="CONC",I14="FL"),H14,NA())</f>
        <v>0.33573153248323706</v>
      </c>
      <c r="K14" s="19" t="e">
        <f>IF(OR(I14="XYZ",I14="DTCH",I14="TSL",I14="BSL",I14="BC"),H14,NA())</f>
        <v>#N/A</v>
      </c>
      <c r="L14" s="13" t="s">
        <v>49</v>
      </c>
      <c r="N14" s="11">
        <v>32</v>
      </c>
      <c r="O14" s="11" t="s">
        <v>48</v>
      </c>
    </row>
    <row r="15" spans="1:15" x14ac:dyDescent="0.25">
      <c r="A15" s="11">
        <v>2</v>
      </c>
      <c r="B15" s="11">
        <v>635783.24800000002</v>
      </c>
      <c r="C15" s="11">
        <v>286908.43699999998</v>
      </c>
      <c r="D15" s="11">
        <v>902.07500000000005</v>
      </c>
      <c r="E15" s="11">
        <v>901.88954564209212</v>
      </c>
      <c r="F15" s="19">
        <f t="shared" ref="F15:F78" si="0">D15-E15</f>
        <v>0.18545435790792908</v>
      </c>
      <c r="G15" s="12"/>
      <c r="H15" s="19">
        <f>IF(G15="Y","",D15-(E15+Results!$B$5))</f>
        <v>0.18545435790792908</v>
      </c>
      <c r="I15" s="11" t="s">
        <v>48</v>
      </c>
      <c r="J15" s="19">
        <f t="shared" ref="J15:J78" si="1">IF(OR(I15="EA",I15="CL",I15="ASPH",I15="CONC",I15="FL"),H15,NA())</f>
        <v>0.18545435790792908</v>
      </c>
      <c r="K15" s="19" t="e">
        <f t="shared" ref="K15:K78" si="2">IF(OR(I15="XYZ",I15="DTCH",I15="TSL",I15="BSL",I15="BC"),H15,NA())</f>
        <v>#N/A</v>
      </c>
      <c r="L15" s="13" t="s">
        <v>50</v>
      </c>
      <c r="N15" s="11">
        <v>39</v>
      </c>
      <c r="O15" s="11" t="s">
        <v>48</v>
      </c>
    </row>
    <row r="16" spans="1:15" x14ac:dyDescent="0.25">
      <c r="A16" s="11">
        <v>3</v>
      </c>
      <c r="B16" s="11">
        <v>635755.53200000001</v>
      </c>
      <c r="C16" s="11">
        <v>286870.59600000002</v>
      </c>
      <c r="D16" s="11">
        <v>903.31299999999999</v>
      </c>
      <c r="E16" s="11">
        <v>903.30657377041939</v>
      </c>
      <c r="F16" s="19">
        <f t="shared" si="0"/>
        <v>6.4262295805974645E-3</v>
      </c>
      <c r="H16" s="19">
        <f>IF(G16="Y","",D16-(E16+Results!$B$5))</f>
        <v>6.4262295805974645E-3</v>
      </c>
      <c r="I16" s="11" t="s">
        <v>48</v>
      </c>
      <c r="J16" s="19">
        <f t="shared" si="1"/>
        <v>6.4262295805974645E-3</v>
      </c>
      <c r="K16" s="19" t="e">
        <f t="shared" si="2"/>
        <v>#N/A</v>
      </c>
      <c r="L16" s="13" t="s">
        <v>48</v>
      </c>
      <c r="N16" s="11">
        <v>61</v>
      </c>
      <c r="O16" s="11" t="s">
        <v>48</v>
      </c>
    </row>
    <row r="17" spans="1:15" x14ac:dyDescent="0.25">
      <c r="A17" s="11">
        <v>4</v>
      </c>
      <c r="B17" s="11">
        <v>635752.20600000001</v>
      </c>
      <c r="C17" s="11">
        <v>286829.11499999999</v>
      </c>
      <c r="D17" s="11">
        <v>903.87599999999998</v>
      </c>
      <c r="E17" s="11">
        <v>903.8647637877267</v>
      </c>
      <c r="F17" s="19">
        <f t="shared" si="0"/>
        <v>1.1236212273274759E-2</v>
      </c>
      <c r="G17" s="12"/>
      <c r="H17" s="19">
        <f>IF(G17="Y","",D17-(E17+Results!$B$5))</f>
        <v>1.1236212273274759E-2</v>
      </c>
      <c r="I17" s="11" t="s">
        <v>48</v>
      </c>
      <c r="J17" s="19">
        <f t="shared" si="1"/>
        <v>1.1236212273274759E-2</v>
      </c>
      <c r="K17" s="19" t="e">
        <f t="shared" si="2"/>
        <v>#N/A</v>
      </c>
      <c r="L17" s="13" t="s">
        <v>48</v>
      </c>
      <c r="N17" s="11">
        <v>62</v>
      </c>
      <c r="O17" s="11" t="s">
        <v>48</v>
      </c>
    </row>
    <row r="18" spans="1:15" x14ac:dyDescent="0.25">
      <c r="A18" s="11">
        <v>5</v>
      </c>
      <c r="B18" s="11">
        <v>635741.522</v>
      </c>
      <c r="C18" s="11">
        <v>286795.978</v>
      </c>
      <c r="D18" s="11">
        <v>904.154</v>
      </c>
      <c r="E18" s="11">
        <v>904.0251300850332</v>
      </c>
      <c r="F18" s="19">
        <f t="shared" si="0"/>
        <v>0.12886991496679912</v>
      </c>
      <c r="H18" s="19">
        <f>IF(G18="Y","",D18-(E18+Results!$B$5))</f>
        <v>0.12886991496679912</v>
      </c>
      <c r="I18" s="11" t="s">
        <v>48</v>
      </c>
      <c r="J18" s="19">
        <f t="shared" si="1"/>
        <v>0.12886991496679912</v>
      </c>
      <c r="K18" s="19" t="e">
        <f t="shared" si="2"/>
        <v>#N/A</v>
      </c>
      <c r="L18" s="13" t="s">
        <v>48</v>
      </c>
      <c r="N18" s="11">
        <v>79</v>
      </c>
      <c r="O18" s="11" t="s">
        <v>48</v>
      </c>
    </row>
    <row r="19" spans="1:15" x14ac:dyDescent="0.25">
      <c r="A19" s="11">
        <v>6</v>
      </c>
      <c r="B19" s="11">
        <v>635744.37800000003</v>
      </c>
      <c r="C19" s="11">
        <v>286758.87800000003</v>
      </c>
      <c r="D19" s="11">
        <v>904.99800000000005</v>
      </c>
      <c r="E19" s="11">
        <v>904.74563451034714</v>
      </c>
      <c r="F19" s="19">
        <f t="shared" si="0"/>
        <v>0.2523654896529024</v>
      </c>
      <c r="G19" s="12"/>
      <c r="H19" s="19">
        <f>IF(G19="Y","",D19-(E19+Results!$B$5))</f>
        <v>0.2523654896529024</v>
      </c>
      <c r="I19" s="11" t="s">
        <v>48</v>
      </c>
      <c r="J19" s="19">
        <f t="shared" si="1"/>
        <v>0.2523654896529024</v>
      </c>
      <c r="K19" s="19" t="e">
        <f t="shared" si="2"/>
        <v>#N/A</v>
      </c>
      <c r="L19" s="13" t="s">
        <v>48</v>
      </c>
      <c r="N19" s="11">
        <v>120</v>
      </c>
      <c r="O19" s="11" t="s">
        <v>51</v>
      </c>
    </row>
    <row r="20" spans="1:15" x14ac:dyDescent="0.25">
      <c r="A20" s="11">
        <v>7</v>
      </c>
      <c r="B20" s="11">
        <v>635761.848</v>
      </c>
      <c r="C20" s="11">
        <v>286721.375</v>
      </c>
      <c r="D20" s="11">
        <v>905.28899999999999</v>
      </c>
      <c r="E20" s="11">
        <v>905.14729379925507</v>
      </c>
      <c r="F20" s="19">
        <f t="shared" si="0"/>
        <v>0.14170620074492035</v>
      </c>
      <c r="H20" s="19">
        <f>IF(G20="Y","",D20-(E20+Results!$B$5))</f>
        <v>0.14170620074492035</v>
      </c>
      <c r="I20" s="11" t="s">
        <v>48</v>
      </c>
      <c r="J20" s="19">
        <f t="shared" si="1"/>
        <v>0.14170620074492035</v>
      </c>
      <c r="K20" s="19" t="e">
        <f t="shared" si="2"/>
        <v>#N/A</v>
      </c>
      <c r="L20" s="13" t="s">
        <v>48</v>
      </c>
      <c r="N20" s="11">
        <v>121</v>
      </c>
      <c r="O20" s="11" t="s">
        <v>51</v>
      </c>
    </row>
    <row r="21" spans="1:15" x14ac:dyDescent="0.25">
      <c r="A21" s="11">
        <v>8</v>
      </c>
      <c r="B21" s="11">
        <v>635768.06599999999</v>
      </c>
      <c r="C21" s="11">
        <v>286679.41600000003</v>
      </c>
      <c r="D21" s="11">
        <v>905.36300000000006</v>
      </c>
      <c r="E21" s="11">
        <v>905.33178826243204</v>
      </c>
      <c r="F21" s="19">
        <f t="shared" si="0"/>
        <v>3.1211737568014541E-2</v>
      </c>
      <c r="G21" s="12"/>
      <c r="H21" s="19">
        <f>IF(G21="Y","",D21-(E21+Results!$B$5))</f>
        <v>3.1211737568014541E-2</v>
      </c>
      <c r="I21" s="11" t="s">
        <v>48</v>
      </c>
      <c r="J21" s="19">
        <f t="shared" si="1"/>
        <v>3.1211737568014541E-2</v>
      </c>
      <c r="K21" s="19" t="e">
        <f t="shared" si="2"/>
        <v>#N/A</v>
      </c>
      <c r="L21" s="13" t="s">
        <v>48</v>
      </c>
      <c r="N21" s="11">
        <v>131</v>
      </c>
      <c r="O21" s="11" t="s">
        <v>51</v>
      </c>
    </row>
    <row r="22" spans="1:15" x14ac:dyDescent="0.25">
      <c r="A22" s="11">
        <v>9</v>
      </c>
      <c r="B22" s="11">
        <v>635753.83400000003</v>
      </c>
      <c r="C22" s="11">
        <v>286626.54800000001</v>
      </c>
      <c r="D22" s="11">
        <v>905.88300000000004</v>
      </c>
      <c r="E22" s="11">
        <v>905.798586745997</v>
      </c>
      <c r="F22" s="19">
        <f t="shared" si="0"/>
        <v>8.4413254003038674E-2</v>
      </c>
      <c r="H22" s="19">
        <f>IF(G22="Y","",D22-(E22+Results!$B$5))</f>
        <v>8.4413254003038674E-2</v>
      </c>
      <c r="I22" s="11" t="s">
        <v>48</v>
      </c>
      <c r="J22" s="19">
        <f t="shared" si="1"/>
        <v>8.4413254003038674E-2</v>
      </c>
      <c r="K22" s="19" t="e">
        <f t="shared" si="2"/>
        <v>#N/A</v>
      </c>
      <c r="L22" s="13" t="s">
        <v>48</v>
      </c>
      <c r="N22" s="11">
        <v>132</v>
      </c>
      <c r="O22" s="11" t="s">
        <v>51</v>
      </c>
    </row>
    <row r="23" spans="1:15" x14ac:dyDescent="0.25">
      <c r="A23" s="11">
        <v>10</v>
      </c>
      <c r="B23" s="11">
        <v>635771.58600000001</v>
      </c>
      <c r="C23" s="11">
        <v>286596.00300000003</v>
      </c>
      <c r="D23" s="11">
        <v>905.75599999999997</v>
      </c>
      <c r="E23" s="11">
        <v>905.74603777785205</v>
      </c>
      <c r="F23" s="19">
        <f t="shared" si="0"/>
        <v>9.9622221479194195E-3</v>
      </c>
      <c r="G23" s="12"/>
      <c r="H23" s="19">
        <f>IF(G23="Y","",D23-(E23+Results!$B$5))</f>
        <v>9.9622221479194195E-3</v>
      </c>
      <c r="I23" s="11" t="s">
        <v>48</v>
      </c>
      <c r="J23" s="19">
        <f t="shared" si="1"/>
        <v>9.9622221479194195E-3</v>
      </c>
      <c r="K23" s="19" t="e">
        <f t="shared" si="2"/>
        <v>#N/A</v>
      </c>
      <c r="L23" s="13" t="s">
        <v>48</v>
      </c>
      <c r="N23" s="11">
        <v>140</v>
      </c>
      <c r="O23" s="11" t="s">
        <v>51</v>
      </c>
    </row>
    <row r="24" spans="1:15" x14ac:dyDescent="0.25">
      <c r="A24" s="11">
        <v>11</v>
      </c>
      <c r="B24" s="11">
        <v>635785.69700000004</v>
      </c>
      <c r="C24" s="11">
        <v>286559.179</v>
      </c>
      <c r="D24" s="11">
        <v>906.173</v>
      </c>
      <c r="E24" s="11">
        <v>906.10505883842768</v>
      </c>
      <c r="F24" s="19">
        <f t="shared" si="0"/>
        <v>6.7941161572321107E-2</v>
      </c>
      <c r="H24" s="19">
        <f>IF(G24="Y","",D24-(E24+Results!$B$5))</f>
        <v>6.7941161572321107E-2</v>
      </c>
      <c r="I24" s="11" t="s">
        <v>48</v>
      </c>
      <c r="J24" s="19">
        <f t="shared" si="1"/>
        <v>6.7941161572321107E-2</v>
      </c>
      <c r="K24" s="19" t="e">
        <f t="shared" si="2"/>
        <v>#N/A</v>
      </c>
      <c r="L24" s="13" t="s">
        <v>48</v>
      </c>
      <c r="N24" s="11">
        <v>141</v>
      </c>
      <c r="O24" s="11" t="s">
        <v>51</v>
      </c>
    </row>
    <row r="25" spans="1:15" x14ac:dyDescent="0.25">
      <c r="A25" s="11">
        <v>12</v>
      </c>
      <c r="B25" s="11">
        <v>635762.62300000002</v>
      </c>
      <c r="C25" s="11">
        <v>286521.64600000001</v>
      </c>
      <c r="D25" s="11">
        <v>906.47199999999998</v>
      </c>
      <c r="E25" s="11">
        <v>906.51661418025185</v>
      </c>
      <c r="F25" s="19">
        <f t="shared" si="0"/>
        <v>-4.4614180251869584E-2</v>
      </c>
      <c r="G25" s="12"/>
      <c r="H25" s="19">
        <f>IF(G25="Y","",D25-(E25+Results!$B$5))</f>
        <v>-4.4614180251869584E-2</v>
      </c>
      <c r="I25" s="11" t="s">
        <v>48</v>
      </c>
      <c r="J25" s="19">
        <f t="shared" si="1"/>
        <v>-4.4614180251869584E-2</v>
      </c>
      <c r="K25" s="19" t="e">
        <f t="shared" si="2"/>
        <v>#N/A</v>
      </c>
      <c r="L25" s="13" t="s">
        <v>48</v>
      </c>
      <c r="N25" s="11">
        <v>153</v>
      </c>
      <c r="O25" s="11" t="s">
        <v>51</v>
      </c>
    </row>
    <row r="26" spans="1:15" x14ac:dyDescent="0.25">
      <c r="A26" s="11">
        <v>13</v>
      </c>
      <c r="B26" s="11">
        <v>635784.88500000001</v>
      </c>
      <c r="C26" s="11">
        <v>286489.18699999998</v>
      </c>
      <c r="D26" s="11">
        <v>906.94399999999996</v>
      </c>
      <c r="E26" s="11">
        <v>906.79677820687391</v>
      </c>
      <c r="F26" s="19">
        <f t="shared" si="0"/>
        <v>0.14722179312605022</v>
      </c>
      <c r="H26" s="19">
        <f>IF(G26="Y","",D26-(E26+Results!$B$5))</f>
        <v>0.14722179312605022</v>
      </c>
      <c r="I26" s="11" t="s">
        <v>48</v>
      </c>
      <c r="J26" s="19">
        <f t="shared" si="1"/>
        <v>0.14722179312605022</v>
      </c>
      <c r="K26" s="19" t="e">
        <f t="shared" si="2"/>
        <v>#N/A</v>
      </c>
      <c r="L26" s="13" t="s">
        <v>48</v>
      </c>
      <c r="N26" s="11">
        <v>157</v>
      </c>
      <c r="O26" s="11" t="s">
        <v>51</v>
      </c>
    </row>
    <row r="27" spans="1:15" x14ac:dyDescent="0.25">
      <c r="A27" s="11">
        <v>14</v>
      </c>
      <c r="B27" s="11">
        <v>635767.67500000005</v>
      </c>
      <c r="C27" s="11">
        <v>286452.58500000002</v>
      </c>
      <c r="D27" s="11">
        <v>907.45899999999995</v>
      </c>
      <c r="E27" s="11">
        <v>907.46769509185776</v>
      </c>
      <c r="F27" s="19">
        <f t="shared" si="0"/>
        <v>-8.6950918578168057E-3</v>
      </c>
      <c r="G27" s="12"/>
      <c r="H27" s="19">
        <f>IF(G27="Y","",D27-(E27+Results!$B$5))</f>
        <v>-8.6950918578168057E-3</v>
      </c>
      <c r="I27" s="11" t="s">
        <v>48</v>
      </c>
      <c r="J27" s="19">
        <f t="shared" si="1"/>
        <v>-8.6950918578168057E-3</v>
      </c>
      <c r="K27" s="19" t="e">
        <f t="shared" si="2"/>
        <v>#N/A</v>
      </c>
      <c r="L27" s="13" t="s">
        <v>48</v>
      </c>
      <c r="N27" s="11">
        <v>169</v>
      </c>
      <c r="O27" s="11" t="s">
        <v>51</v>
      </c>
    </row>
    <row r="28" spans="1:15" x14ac:dyDescent="0.25">
      <c r="A28" s="11">
        <v>15</v>
      </c>
      <c r="B28" s="11">
        <v>635763.755</v>
      </c>
      <c r="C28" s="11">
        <v>286403.902</v>
      </c>
      <c r="D28" s="11">
        <v>909.29200000000003</v>
      </c>
      <c r="E28" s="11">
        <v>909.18800601864177</v>
      </c>
      <c r="F28" s="19">
        <f t="shared" si="0"/>
        <v>0.10399398135825777</v>
      </c>
      <c r="H28" s="19">
        <f>IF(G28="Y","",D28-(E28+Results!$B$5))</f>
        <v>0.10399398135825777</v>
      </c>
      <c r="I28" s="11" t="s">
        <v>48</v>
      </c>
      <c r="J28" s="19">
        <f t="shared" si="1"/>
        <v>0.10399398135825777</v>
      </c>
      <c r="K28" s="19" t="e">
        <f t="shared" si="2"/>
        <v>#N/A</v>
      </c>
      <c r="L28" s="13" t="s">
        <v>48</v>
      </c>
      <c r="N28" s="11">
        <v>171</v>
      </c>
      <c r="O28" s="11" t="s">
        <v>51</v>
      </c>
    </row>
    <row r="29" spans="1:15" x14ac:dyDescent="0.25">
      <c r="A29" s="11">
        <v>16</v>
      </c>
      <c r="B29" s="11">
        <v>635799.18200000003</v>
      </c>
      <c r="C29" s="11">
        <v>286394.95899999997</v>
      </c>
      <c r="D29" s="11">
        <v>909.88800000000003</v>
      </c>
      <c r="E29" s="11">
        <v>909.61977116309629</v>
      </c>
      <c r="F29" s="19">
        <f t="shared" si="0"/>
        <v>0.2682288369037451</v>
      </c>
      <c r="G29" s="12"/>
      <c r="H29" s="19">
        <f>IF(G29="Y","",D29-(E29+Results!$B$5))</f>
        <v>0.2682288369037451</v>
      </c>
      <c r="I29" s="11" t="s">
        <v>48</v>
      </c>
      <c r="J29" s="19">
        <f t="shared" si="1"/>
        <v>0.2682288369037451</v>
      </c>
      <c r="K29" s="19" t="e">
        <f t="shared" si="2"/>
        <v>#N/A</v>
      </c>
      <c r="L29" s="13" t="s">
        <v>48</v>
      </c>
      <c r="N29" s="11">
        <v>173</v>
      </c>
      <c r="O29" s="11" t="s">
        <v>51</v>
      </c>
    </row>
    <row r="30" spans="1:15" x14ac:dyDescent="0.25">
      <c r="A30" s="11">
        <v>17</v>
      </c>
      <c r="B30" s="11">
        <v>635759.10900000005</v>
      </c>
      <c r="C30" s="11">
        <v>286353.32400000002</v>
      </c>
      <c r="D30" s="11">
        <v>910.18</v>
      </c>
      <c r="E30" s="11">
        <v>910.21535237925093</v>
      </c>
      <c r="F30" s="19">
        <f t="shared" si="0"/>
        <v>-3.5352379250980448E-2</v>
      </c>
      <c r="H30" s="19">
        <f>IF(G30="Y","",D30-(E30+Results!$B$5))</f>
        <v>-3.5352379250980448E-2</v>
      </c>
      <c r="I30" s="11" t="s">
        <v>48</v>
      </c>
      <c r="J30" s="19">
        <f t="shared" si="1"/>
        <v>-3.5352379250980448E-2</v>
      </c>
      <c r="K30" s="19" t="e">
        <f t="shared" si="2"/>
        <v>#N/A</v>
      </c>
      <c r="L30" s="13" t="s">
        <v>48</v>
      </c>
      <c r="N30" s="11">
        <v>182</v>
      </c>
      <c r="O30" s="11" t="s">
        <v>51</v>
      </c>
    </row>
    <row r="31" spans="1:15" x14ac:dyDescent="0.25">
      <c r="A31" s="11">
        <v>18</v>
      </c>
      <c r="B31" s="11">
        <v>635773.88500000001</v>
      </c>
      <c r="C31" s="11">
        <v>286306.516</v>
      </c>
      <c r="D31" s="11">
        <v>910.62699999999995</v>
      </c>
      <c r="E31" s="11">
        <v>910.57080692182933</v>
      </c>
      <c r="F31" s="19">
        <f t="shared" si="0"/>
        <v>5.6193078170622357E-2</v>
      </c>
      <c r="G31" s="12"/>
      <c r="H31" s="19">
        <f>IF(G31="Y","",D31-(E31+Results!$B$5))</f>
        <v>5.6193078170622357E-2</v>
      </c>
      <c r="I31" s="11" t="s">
        <v>48</v>
      </c>
      <c r="J31" s="19">
        <f t="shared" si="1"/>
        <v>5.6193078170622357E-2</v>
      </c>
      <c r="K31" s="19" t="e">
        <f t="shared" si="2"/>
        <v>#N/A</v>
      </c>
      <c r="L31" s="13" t="s">
        <v>48</v>
      </c>
      <c r="N31" s="11">
        <v>184</v>
      </c>
      <c r="O31" s="11" t="s">
        <v>51</v>
      </c>
    </row>
    <row r="32" spans="1:15" x14ac:dyDescent="0.25">
      <c r="A32" s="11">
        <v>19</v>
      </c>
      <c r="B32" s="11">
        <v>635782.36899999995</v>
      </c>
      <c r="C32" s="11">
        <v>286265.30900000001</v>
      </c>
      <c r="D32" s="11">
        <v>912.31600000000003</v>
      </c>
      <c r="E32" s="11">
        <v>912.30381395096697</v>
      </c>
      <c r="F32" s="19">
        <f t="shared" si="0"/>
        <v>1.2186049033061863E-2</v>
      </c>
      <c r="H32" s="19">
        <f>IF(G32="Y","",D32-(E32+Results!$B$5))</f>
        <v>1.2186049033061863E-2</v>
      </c>
      <c r="I32" s="11" t="s">
        <v>48</v>
      </c>
      <c r="J32" s="19">
        <f t="shared" si="1"/>
        <v>1.2186049033061863E-2</v>
      </c>
      <c r="K32" s="19" t="e">
        <f t="shared" si="2"/>
        <v>#N/A</v>
      </c>
      <c r="L32" s="13" t="s">
        <v>48</v>
      </c>
      <c r="N32" s="11">
        <v>185</v>
      </c>
      <c r="O32" s="11" t="s">
        <v>51</v>
      </c>
    </row>
    <row r="33" spans="1:15" x14ac:dyDescent="0.25">
      <c r="A33" s="11">
        <v>20</v>
      </c>
      <c r="B33" s="11">
        <v>635800.71699999995</v>
      </c>
      <c r="C33" s="11">
        <v>286246.09100000001</v>
      </c>
      <c r="D33" s="11">
        <v>912.97699999999998</v>
      </c>
      <c r="E33" s="11">
        <v>912.83026874189159</v>
      </c>
      <c r="F33" s="19">
        <f t="shared" si="0"/>
        <v>0.14673125810838883</v>
      </c>
      <c r="G33" s="12"/>
      <c r="H33" s="19">
        <f>IF(G33="Y","",D33-(E33+Results!$B$5))</f>
        <v>0.14673125810838883</v>
      </c>
      <c r="I33" s="11" t="s">
        <v>48</v>
      </c>
      <c r="J33" s="19">
        <f t="shared" si="1"/>
        <v>0.14673125810838883</v>
      </c>
      <c r="K33" s="19" t="e">
        <f t="shared" si="2"/>
        <v>#N/A</v>
      </c>
      <c r="L33" s="13" t="s">
        <v>48</v>
      </c>
      <c r="N33" s="11">
        <v>206</v>
      </c>
      <c r="O33" s="11" t="s">
        <v>51</v>
      </c>
    </row>
    <row r="34" spans="1:15" x14ac:dyDescent="0.25">
      <c r="A34" s="11">
        <v>21</v>
      </c>
      <c r="B34" s="11">
        <v>635822.04700000002</v>
      </c>
      <c r="C34" s="11">
        <v>286272.61800000002</v>
      </c>
      <c r="D34" s="11">
        <v>913.07799999999997</v>
      </c>
      <c r="E34" s="11">
        <v>912.676254249301</v>
      </c>
      <c r="F34" s="19">
        <f t="shared" si="0"/>
        <v>0.40174575069897855</v>
      </c>
      <c r="H34" s="19">
        <f>IF(G34="Y","",D34-(E34+Results!$B$5))</f>
        <v>0.40174575069897855</v>
      </c>
      <c r="I34" s="11" t="s">
        <v>48</v>
      </c>
      <c r="J34" s="19">
        <f t="shared" si="1"/>
        <v>0.40174575069897855</v>
      </c>
      <c r="K34" s="19" t="e">
        <f t="shared" si="2"/>
        <v>#N/A</v>
      </c>
      <c r="L34" s="13" t="s">
        <v>48</v>
      </c>
      <c r="N34" s="11">
        <v>210</v>
      </c>
      <c r="O34" s="11" t="s">
        <v>51</v>
      </c>
    </row>
    <row r="35" spans="1:15" x14ac:dyDescent="0.25">
      <c r="A35" s="11">
        <v>22</v>
      </c>
      <c r="B35" s="11">
        <v>635809.81299999997</v>
      </c>
      <c r="C35" s="11">
        <v>286311.87400000001</v>
      </c>
      <c r="D35" s="11">
        <v>911.91899999999998</v>
      </c>
      <c r="E35" s="11">
        <v>911.22924858910164</v>
      </c>
      <c r="F35" s="19">
        <f t="shared" si="0"/>
        <v>0.68975141089833869</v>
      </c>
      <c r="G35" s="12"/>
      <c r="H35" s="19">
        <f>IF(G35="Y","",D35-(E35+Results!$B$5))</f>
        <v>0.68975141089833869</v>
      </c>
      <c r="I35" s="11" t="s">
        <v>48</v>
      </c>
      <c r="J35" s="19">
        <f t="shared" si="1"/>
        <v>0.68975141089833869</v>
      </c>
      <c r="K35" s="19" t="e">
        <f t="shared" si="2"/>
        <v>#N/A</v>
      </c>
      <c r="L35" s="13" t="s">
        <v>48</v>
      </c>
      <c r="N35" s="11">
        <v>213</v>
      </c>
      <c r="O35" s="11" t="s">
        <v>51</v>
      </c>
    </row>
    <row r="36" spans="1:15" x14ac:dyDescent="0.25">
      <c r="A36" s="11">
        <v>23</v>
      </c>
      <c r="B36" s="11">
        <v>635822.17599999998</v>
      </c>
      <c r="C36" s="11">
        <v>286358.57299999997</v>
      </c>
      <c r="D36" s="11">
        <v>911.18</v>
      </c>
      <c r="E36" s="11">
        <v>910.68780983685838</v>
      </c>
      <c r="F36" s="19">
        <f t="shared" si="0"/>
        <v>0.49219016314157216</v>
      </c>
      <c r="H36" s="19">
        <f>IF(G36="Y","",D36-(E36+Results!$B$5))</f>
        <v>0.49219016314157216</v>
      </c>
      <c r="I36" s="11" t="s">
        <v>48</v>
      </c>
      <c r="J36" s="19">
        <f t="shared" si="1"/>
        <v>0.49219016314157216</v>
      </c>
      <c r="K36" s="19" t="e">
        <f t="shared" si="2"/>
        <v>#N/A</v>
      </c>
      <c r="L36" s="13" t="s">
        <v>48</v>
      </c>
      <c r="N36" s="11" t="s">
        <v>52</v>
      </c>
      <c r="O36" s="11" t="s">
        <v>48</v>
      </c>
    </row>
    <row r="37" spans="1:15" x14ac:dyDescent="0.25">
      <c r="A37" s="11">
        <v>24</v>
      </c>
      <c r="B37" s="11">
        <v>635834.37899999996</v>
      </c>
      <c r="C37" s="11">
        <v>286452.136</v>
      </c>
      <c r="D37" s="11">
        <v>909.24099999999999</v>
      </c>
      <c r="E37" s="11">
        <v>908.71531755110266</v>
      </c>
      <c r="F37" s="19">
        <f t="shared" si="0"/>
        <v>0.52568244889732796</v>
      </c>
      <c r="G37" s="12"/>
      <c r="H37" s="19">
        <f>IF(G37="Y","",D37-(E37+Results!$B$5))</f>
        <v>0.52568244889732796</v>
      </c>
      <c r="I37" s="11" t="s">
        <v>48</v>
      </c>
      <c r="J37" s="19">
        <f t="shared" si="1"/>
        <v>0.52568244889732796</v>
      </c>
      <c r="K37" s="19" t="e">
        <f t="shared" si="2"/>
        <v>#N/A</v>
      </c>
      <c r="L37" s="13" t="s">
        <v>48</v>
      </c>
      <c r="N37" s="11" t="s">
        <v>53</v>
      </c>
      <c r="O37" s="11" t="s">
        <v>48</v>
      </c>
    </row>
    <row r="38" spans="1:15" x14ac:dyDescent="0.25">
      <c r="A38" s="11">
        <v>25</v>
      </c>
      <c r="B38" s="11">
        <v>635854.93000000005</v>
      </c>
      <c r="C38" s="11">
        <v>286482.08500000002</v>
      </c>
      <c r="D38" s="11">
        <v>906.67200000000003</v>
      </c>
      <c r="E38" s="11">
        <v>906.6657363670671</v>
      </c>
      <c r="F38" s="19">
        <f t="shared" si="0"/>
        <v>6.2636329329279761E-3</v>
      </c>
      <c r="H38" s="19">
        <f>IF(G38="Y","",D38-(E38+Results!$B$5))</f>
        <v>6.2636329329279761E-3</v>
      </c>
      <c r="I38" s="11" t="s">
        <v>48</v>
      </c>
      <c r="J38" s="19">
        <f t="shared" si="1"/>
        <v>6.2636329329279761E-3</v>
      </c>
      <c r="K38" s="19" t="e">
        <f t="shared" si="2"/>
        <v>#N/A</v>
      </c>
      <c r="L38" s="13" t="s">
        <v>48</v>
      </c>
      <c r="N38" s="11" t="s">
        <v>54</v>
      </c>
      <c r="O38" s="11" t="s">
        <v>51</v>
      </c>
    </row>
    <row r="39" spans="1:15" x14ac:dyDescent="0.25">
      <c r="A39" s="11">
        <v>26</v>
      </c>
      <c r="B39" s="11">
        <v>635834.973</v>
      </c>
      <c r="C39" s="11">
        <v>286586.05099999998</v>
      </c>
      <c r="D39" s="11">
        <v>907.10199999999998</v>
      </c>
      <c r="E39" s="11">
        <v>906.64546850989575</v>
      </c>
      <c r="F39" s="19">
        <f t="shared" si="0"/>
        <v>0.45653149010422567</v>
      </c>
      <c r="G39" s="12"/>
      <c r="H39" s="19">
        <f>IF(G39="Y","",D39-(E39+Results!$B$5))</f>
        <v>0.45653149010422567</v>
      </c>
      <c r="I39" s="11" t="s">
        <v>48</v>
      </c>
      <c r="J39" s="19">
        <f t="shared" si="1"/>
        <v>0.45653149010422567</v>
      </c>
      <c r="K39" s="19" t="e">
        <f t="shared" si="2"/>
        <v>#N/A</v>
      </c>
      <c r="L39" s="13" t="s">
        <v>48</v>
      </c>
      <c r="N39" s="11" t="s">
        <v>55</v>
      </c>
      <c r="O39" s="11" t="s">
        <v>51</v>
      </c>
    </row>
    <row r="40" spans="1:15" x14ac:dyDescent="0.25">
      <c r="A40" s="11">
        <v>27</v>
      </c>
      <c r="B40" s="11">
        <v>635855.99899999995</v>
      </c>
      <c r="C40" s="11">
        <v>286621.783</v>
      </c>
      <c r="D40" s="11">
        <v>904.76599999999996</v>
      </c>
      <c r="E40" s="11">
        <v>904.89241751512998</v>
      </c>
      <c r="F40" s="19">
        <f t="shared" si="0"/>
        <v>-0.12641751513001509</v>
      </c>
      <c r="H40" s="19">
        <f>IF(G40="Y","",D40-(E40+Results!$B$5))</f>
        <v>-0.12641751513001509</v>
      </c>
      <c r="I40" s="11" t="s">
        <v>48</v>
      </c>
      <c r="J40" s="19">
        <f t="shared" si="1"/>
        <v>-0.12641751513001509</v>
      </c>
      <c r="K40" s="19" t="e">
        <f t="shared" si="2"/>
        <v>#N/A</v>
      </c>
      <c r="L40" s="13" t="s">
        <v>48</v>
      </c>
      <c r="N40" s="11" t="s">
        <v>56</v>
      </c>
      <c r="O40" s="11" t="s">
        <v>48</v>
      </c>
    </row>
    <row r="41" spans="1:15" x14ac:dyDescent="0.25">
      <c r="A41" s="11">
        <v>28</v>
      </c>
      <c r="B41" s="11">
        <v>635823.92500000005</v>
      </c>
      <c r="C41" s="11">
        <v>286652.696</v>
      </c>
      <c r="D41" s="11">
        <v>906.12800000000004</v>
      </c>
      <c r="E41" s="11">
        <v>905.92800576766444</v>
      </c>
      <c r="F41" s="19">
        <f t="shared" si="0"/>
        <v>0.1999942323355981</v>
      </c>
      <c r="G41" s="12"/>
      <c r="H41" s="19">
        <f>IF(G41="Y","",D41-(E41+Results!$B$5))</f>
        <v>0.1999942323355981</v>
      </c>
      <c r="I41" s="11" t="s">
        <v>48</v>
      </c>
      <c r="J41" s="19">
        <f t="shared" si="1"/>
        <v>0.1999942323355981</v>
      </c>
      <c r="K41" s="19" t="e">
        <f t="shared" si="2"/>
        <v>#N/A</v>
      </c>
      <c r="L41" s="13" t="s">
        <v>48</v>
      </c>
      <c r="N41" s="11" t="s">
        <v>57</v>
      </c>
      <c r="O41" s="11" t="s">
        <v>48</v>
      </c>
    </row>
    <row r="42" spans="1:15" x14ac:dyDescent="0.25">
      <c r="A42" s="11">
        <v>29</v>
      </c>
      <c r="B42" s="11">
        <v>635835.29399999999</v>
      </c>
      <c r="C42" s="11">
        <v>286703.239</v>
      </c>
      <c r="D42" s="11">
        <v>905.23500000000001</v>
      </c>
      <c r="E42" s="11">
        <v>905.03992203906205</v>
      </c>
      <c r="F42" s="19">
        <f t="shared" si="0"/>
        <v>0.19507796093796514</v>
      </c>
      <c r="H42" s="19">
        <f>IF(G42="Y","",D42-(E42+Results!$B$5))</f>
        <v>0.19507796093796514</v>
      </c>
      <c r="I42" s="11" t="s">
        <v>48</v>
      </c>
      <c r="J42" s="19">
        <f t="shared" si="1"/>
        <v>0.19507796093796514</v>
      </c>
      <c r="K42" s="19" t="e">
        <f t="shared" si="2"/>
        <v>#N/A</v>
      </c>
      <c r="L42" s="13" t="s">
        <v>48</v>
      </c>
      <c r="N42" s="11" t="s">
        <v>58</v>
      </c>
      <c r="O42" s="11" t="s">
        <v>51</v>
      </c>
    </row>
    <row r="43" spans="1:15" x14ac:dyDescent="0.25">
      <c r="A43" s="11">
        <v>30</v>
      </c>
      <c r="B43" s="11">
        <v>635770.245</v>
      </c>
      <c r="C43" s="11">
        <v>286017.92700000003</v>
      </c>
      <c r="D43" s="11">
        <v>920.26099999999997</v>
      </c>
      <c r="E43" s="11">
        <v>920.63349498930086</v>
      </c>
      <c r="F43" s="19">
        <f t="shared" si="0"/>
        <v>-0.37249498930088976</v>
      </c>
      <c r="G43" s="12"/>
      <c r="H43" s="19">
        <f>IF(G43="Y","",D43-(E43+Results!$B$5))</f>
        <v>-0.37249498930088976</v>
      </c>
      <c r="I43" s="11" t="s">
        <v>48</v>
      </c>
      <c r="J43" s="19">
        <f t="shared" si="1"/>
        <v>-0.37249498930088976</v>
      </c>
      <c r="K43" s="19" t="e">
        <f t="shared" si="2"/>
        <v>#N/A</v>
      </c>
      <c r="L43" s="13" t="s">
        <v>48</v>
      </c>
    </row>
    <row r="44" spans="1:15" x14ac:dyDescent="0.25">
      <c r="A44" s="11">
        <v>31</v>
      </c>
      <c r="B44" s="11">
        <v>635807.52</v>
      </c>
      <c r="C44" s="11">
        <v>286017.36099999998</v>
      </c>
      <c r="D44" s="11">
        <v>920.37800000000004</v>
      </c>
      <c r="E44" s="11">
        <v>920.21227945269686</v>
      </c>
      <c r="F44" s="19">
        <f t="shared" si="0"/>
        <v>0.16572054730318087</v>
      </c>
      <c r="H44" s="19">
        <f>IF(G44="Y","",D44-(E44+Results!$B$5))</f>
        <v>0.16572054730318087</v>
      </c>
      <c r="I44" s="11" t="s">
        <v>48</v>
      </c>
      <c r="J44" s="19">
        <f t="shared" si="1"/>
        <v>0.16572054730318087</v>
      </c>
      <c r="K44" s="19" t="e">
        <f t="shared" si="2"/>
        <v>#N/A</v>
      </c>
      <c r="L44" s="13" t="s">
        <v>48</v>
      </c>
    </row>
    <row r="45" spans="1:15" x14ac:dyDescent="0.25">
      <c r="A45" s="11">
        <v>33</v>
      </c>
      <c r="B45" s="11">
        <v>635888.54500000004</v>
      </c>
      <c r="C45" s="11">
        <v>285942.64600000001</v>
      </c>
      <c r="D45" s="11">
        <v>921.29899999999998</v>
      </c>
      <c r="E45" s="11">
        <v>921.46538206811158</v>
      </c>
      <c r="F45" s="19">
        <f t="shared" si="0"/>
        <v>-0.16638206811160217</v>
      </c>
      <c r="G45" s="12"/>
      <c r="H45" s="19">
        <f>IF(G45="Y","",D45-(E45+Results!$B$5))</f>
        <v>-0.16638206811160217</v>
      </c>
      <c r="I45" s="11" t="s">
        <v>48</v>
      </c>
      <c r="J45" s="19">
        <f t="shared" si="1"/>
        <v>-0.16638206811160217</v>
      </c>
      <c r="K45" s="19" t="e">
        <f t="shared" si="2"/>
        <v>#N/A</v>
      </c>
      <c r="L45" s="13" t="s">
        <v>48</v>
      </c>
    </row>
    <row r="46" spans="1:15" x14ac:dyDescent="0.25">
      <c r="A46" s="11">
        <v>34</v>
      </c>
      <c r="B46" s="11">
        <v>635820.58900000004</v>
      </c>
      <c r="C46" s="11">
        <v>285947.25599999999</v>
      </c>
      <c r="D46" s="11">
        <v>922.44600000000003</v>
      </c>
      <c r="E46" s="11">
        <v>922.28997526874639</v>
      </c>
      <c r="F46" s="19">
        <f t="shared" si="0"/>
        <v>0.15602473125363758</v>
      </c>
      <c r="H46" s="19">
        <f>IF(G46="Y","",D46-(E46+Results!$B$5))</f>
        <v>0.15602473125363758</v>
      </c>
      <c r="I46" s="11" t="s">
        <v>48</v>
      </c>
      <c r="J46" s="19">
        <f t="shared" si="1"/>
        <v>0.15602473125363758</v>
      </c>
      <c r="K46" s="19" t="e">
        <f t="shared" si="2"/>
        <v>#N/A</v>
      </c>
      <c r="L46" s="13" t="s">
        <v>48</v>
      </c>
    </row>
    <row r="47" spans="1:15" x14ac:dyDescent="0.25">
      <c r="A47" s="11">
        <v>35</v>
      </c>
      <c r="B47" s="11">
        <v>635777.45700000005</v>
      </c>
      <c r="C47" s="11">
        <v>285947.511</v>
      </c>
      <c r="D47" s="11">
        <v>921.78899999999999</v>
      </c>
      <c r="E47" s="11">
        <v>922.059387336329</v>
      </c>
      <c r="F47" s="19">
        <f t="shared" si="0"/>
        <v>-0.27038733632900858</v>
      </c>
      <c r="G47" s="12"/>
      <c r="H47" s="19">
        <f>IF(G47="Y","",D47-(E47+Results!$B$5))</f>
        <v>-0.27038733632900858</v>
      </c>
      <c r="I47" s="11" t="s">
        <v>48</v>
      </c>
      <c r="J47" s="19">
        <f t="shared" si="1"/>
        <v>-0.27038733632900858</v>
      </c>
      <c r="K47" s="19" t="e">
        <f t="shared" si="2"/>
        <v>#N/A</v>
      </c>
      <c r="L47" s="13" t="s">
        <v>48</v>
      </c>
    </row>
    <row r="48" spans="1:15" x14ac:dyDescent="0.25">
      <c r="A48" s="11">
        <v>36</v>
      </c>
      <c r="B48" s="11">
        <v>635786.69700000004</v>
      </c>
      <c r="C48" s="11">
        <v>285899.81900000002</v>
      </c>
      <c r="D48" s="11">
        <v>922.98299999999995</v>
      </c>
      <c r="E48" s="11">
        <v>923.26246453009821</v>
      </c>
      <c r="F48" s="19">
        <f t="shared" si="0"/>
        <v>-0.27946453009826655</v>
      </c>
      <c r="H48" s="19">
        <f>IF(G48="Y","",D48-(E48+Results!$B$5))</f>
        <v>-0.27946453009826655</v>
      </c>
      <c r="I48" s="11" t="s">
        <v>48</v>
      </c>
      <c r="J48" s="19">
        <f t="shared" si="1"/>
        <v>-0.27946453009826655</v>
      </c>
      <c r="K48" s="19" t="e">
        <f t="shared" si="2"/>
        <v>#N/A</v>
      </c>
      <c r="L48" s="13" t="s">
        <v>48</v>
      </c>
    </row>
    <row r="49" spans="1:12" x14ac:dyDescent="0.25">
      <c r="A49" s="11">
        <v>37</v>
      </c>
      <c r="B49" s="11">
        <v>635820.08200000005</v>
      </c>
      <c r="C49" s="11">
        <v>285886.788</v>
      </c>
      <c r="D49" s="11">
        <v>923.62900000000002</v>
      </c>
      <c r="E49" s="11">
        <v>923.37733475759671</v>
      </c>
      <c r="F49" s="19">
        <f t="shared" si="0"/>
        <v>0.25166524240330546</v>
      </c>
      <c r="G49" s="12"/>
      <c r="H49" s="19">
        <f>IF(G49="Y","",D49-(E49+Results!$B$5))</f>
        <v>0.25166524240330546</v>
      </c>
      <c r="I49" s="11" t="s">
        <v>48</v>
      </c>
      <c r="J49" s="19">
        <f t="shared" si="1"/>
        <v>0.25166524240330546</v>
      </c>
      <c r="K49" s="19" t="e">
        <f t="shared" si="2"/>
        <v>#N/A</v>
      </c>
      <c r="L49" s="13" t="s">
        <v>48</v>
      </c>
    </row>
    <row r="50" spans="1:12" x14ac:dyDescent="0.25">
      <c r="A50" s="11">
        <v>38</v>
      </c>
      <c r="B50" s="11">
        <v>635869.07299999997</v>
      </c>
      <c r="C50" s="11">
        <v>285884.92499999999</v>
      </c>
      <c r="D50" s="11">
        <v>923.07</v>
      </c>
      <c r="E50" s="11">
        <v>923.16926136865504</v>
      </c>
      <c r="F50" s="19">
        <f t="shared" si="0"/>
        <v>-9.9261368654993021E-2</v>
      </c>
      <c r="H50" s="19">
        <f>IF(G50="Y","",D50-(E50+Results!$B$5))</f>
        <v>-9.9261368654993021E-2</v>
      </c>
      <c r="I50" s="11" t="s">
        <v>48</v>
      </c>
      <c r="J50" s="19">
        <f t="shared" si="1"/>
        <v>-9.9261368654993021E-2</v>
      </c>
      <c r="K50" s="19" t="e">
        <f t="shared" si="2"/>
        <v>#N/A</v>
      </c>
      <c r="L50" s="13" t="s">
        <v>48</v>
      </c>
    </row>
    <row r="51" spans="1:12" x14ac:dyDescent="0.25">
      <c r="A51" s="11">
        <v>40</v>
      </c>
      <c r="B51" s="11">
        <v>635820.33799999999</v>
      </c>
      <c r="C51" s="11">
        <v>285815.09499999997</v>
      </c>
      <c r="D51" s="11">
        <v>924.20299999999997</v>
      </c>
      <c r="E51" s="11">
        <v>924.03195968516343</v>
      </c>
      <c r="F51" s="19">
        <f t="shared" si="0"/>
        <v>0.1710403148365458</v>
      </c>
      <c r="G51" s="12"/>
      <c r="H51" s="19">
        <f>IF(G51="Y","",D51-(E51+Results!$B$5))</f>
        <v>0.1710403148365458</v>
      </c>
      <c r="I51" s="11" t="s">
        <v>48</v>
      </c>
      <c r="J51" s="19">
        <f t="shared" si="1"/>
        <v>0.1710403148365458</v>
      </c>
      <c r="K51" s="19" t="e">
        <f t="shared" si="2"/>
        <v>#N/A</v>
      </c>
      <c r="L51" s="13" t="s">
        <v>48</v>
      </c>
    </row>
    <row r="52" spans="1:12" x14ac:dyDescent="0.25">
      <c r="A52" s="11">
        <v>41</v>
      </c>
      <c r="B52" s="11">
        <v>635783.05200000003</v>
      </c>
      <c r="C52" s="11">
        <v>285790.85100000002</v>
      </c>
      <c r="D52" s="11">
        <v>924.01900000000001</v>
      </c>
      <c r="E52" s="11">
        <v>924.36817190842964</v>
      </c>
      <c r="F52" s="19">
        <f t="shared" si="0"/>
        <v>-0.34917190842963919</v>
      </c>
      <c r="H52" s="19">
        <f>IF(G52="Y","",D52-(E52+Results!$B$5))</f>
        <v>-0.34917190842963919</v>
      </c>
      <c r="I52" s="11" t="s">
        <v>48</v>
      </c>
      <c r="J52" s="19">
        <f t="shared" si="1"/>
        <v>-0.34917190842963919</v>
      </c>
      <c r="K52" s="19" t="e">
        <f t="shared" si="2"/>
        <v>#N/A</v>
      </c>
      <c r="L52" s="13" t="s">
        <v>48</v>
      </c>
    </row>
    <row r="53" spans="1:12" x14ac:dyDescent="0.25">
      <c r="A53" s="11">
        <v>42</v>
      </c>
      <c r="B53" s="11">
        <v>635784.87899999996</v>
      </c>
      <c r="C53" s="11">
        <v>285737.86200000002</v>
      </c>
      <c r="D53" s="11">
        <v>922.83799999999997</v>
      </c>
      <c r="E53" s="11">
        <v>923.14165603570189</v>
      </c>
      <c r="F53" s="19">
        <f t="shared" si="0"/>
        <v>-0.30365603570191979</v>
      </c>
      <c r="G53" s="12"/>
      <c r="H53" s="19">
        <f>IF(G53="Y","",D53-(E53+Results!$B$5))</f>
        <v>-0.30365603570191979</v>
      </c>
      <c r="I53" s="11" t="s">
        <v>48</v>
      </c>
      <c r="J53" s="19">
        <f t="shared" si="1"/>
        <v>-0.30365603570191979</v>
      </c>
      <c r="K53" s="19" t="e">
        <f t="shared" si="2"/>
        <v>#N/A</v>
      </c>
      <c r="L53" s="13" t="s">
        <v>48</v>
      </c>
    </row>
    <row r="54" spans="1:12" x14ac:dyDescent="0.25">
      <c r="A54" s="11">
        <v>43</v>
      </c>
      <c r="B54" s="11">
        <v>635821.41299999994</v>
      </c>
      <c r="C54" s="11">
        <v>285724.96399999998</v>
      </c>
      <c r="D54" s="11">
        <v>924.41200000000003</v>
      </c>
      <c r="E54" s="11">
        <v>924.27494636466463</v>
      </c>
      <c r="F54" s="19">
        <f t="shared" si="0"/>
        <v>0.13705363533540549</v>
      </c>
      <c r="H54" s="19">
        <f>IF(G54="Y","",D54-(E54+Results!$B$5))</f>
        <v>0.13705363533540549</v>
      </c>
      <c r="I54" s="11" t="s">
        <v>48</v>
      </c>
      <c r="J54" s="19">
        <f t="shared" si="1"/>
        <v>0.13705363533540549</v>
      </c>
      <c r="K54" s="19" t="e">
        <f t="shared" si="2"/>
        <v>#N/A</v>
      </c>
      <c r="L54" s="13" t="s">
        <v>48</v>
      </c>
    </row>
    <row r="55" spans="1:12" x14ac:dyDescent="0.25">
      <c r="A55" s="11">
        <v>44</v>
      </c>
      <c r="B55" s="11">
        <v>635872.12199999997</v>
      </c>
      <c r="C55" s="11">
        <v>285746.016</v>
      </c>
      <c r="D55" s="11">
        <v>923.80600000000004</v>
      </c>
      <c r="E55" s="11">
        <v>924.05432309566891</v>
      </c>
      <c r="F55" s="19">
        <f t="shared" si="0"/>
        <v>-0.24832309566886579</v>
      </c>
      <c r="G55" s="12"/>
      <c r="H55" s="19">
        <f>IF(G55="Y","",D55-(E55+Results!$B$5))</f>
        <v>-0.24832309566886579</v>
      </c>
      <c r="I55" s="11" t="s">
        <v>48</v>
      </c>
      <c r="J55" s="19">
        <f t="shared" si="1"/>
        <v>-0.24832309566886579</v>
      </c>
      <c r="K55" s="19" t="e">
        <f t="shared" si="2"/>
        <v>#N/A</v>
      </c>
      <c r="L55" s="13" t="s">
        <v>48</v>
      </c>
    </row>
    <row r="56" spans="1:12" x14ac:dyDescent="0.25">
      <c r="A56" s="11">
        <v>45</v>
      </c>
      <c r="B56" s="11">
        <v>635841.56599999999</v>
      </c>
      <c r="C56" s="11">
        <v>285683.16200000001</v>
      </c>
      <c r="D56" s="11">
        <v>923.24099999999999</v>
      </c>
      <c r="E56" s="11">
        <v>923.4526931165841</v>
      </c>
      <c r="F56" s="19">
        <f t="shared" si="0"/>
        <v>-0.21169311658411516</v>
      </c>
      <c r="H56" s="19">
        <f>IF(G56="Y","",D56-(E56+Results!$B$5))</f>
        <v>-0.21169311658411516</v>
      </c>
      <c r="I56" s="11" t="s">
        <v>48</v>
      </c>
      <c r="J56" s="19">
        <f t="shared" si="1"/>
        <v>-0.21169311658411516</v>
      </c>
      <c r="K56" s="19" t="e">
        <f t="shared" si="2"/>
        <v>#N/A</v>
      </c>
      <c r="L56" s="13" t="s">
        <v>48</v>
      </c>
    </row>
    <row r="57" spans="1:12" x14ac:dyDescent="0.25">
      <c r="A57" s="11">
        <v>46</v>
      </c>
      <c r="B57" s="11">
        <v>635820.42099999997</v>
      </c>
      <c r="C57" s="11">
        <v>285649.13900000002</v>
      </c>
      <c r="D57" s="11">
        <v>924.66099999999994</v>
      </c>
      <c r="E57" s="11">
        <v>924.4931518435011</v>
      </c>
      <c r="F57" s="19">
        <f t="shared" si="0"/>
        <v>0.16784815649884877</v>
      </c>
      <c r="G57" s="12"/>
      <c r="H57" s="19">
        <f>IF(G57="Y","",D57-(E57+Results!$B$5))</f>
        <v>0.16784815649884877</v>
      </c>
      <c r="I57" s="11" t="s">
        <v>48</v>
      </c>
      <c r="J57" s="19">
        <f t="shared" si="1"/>
        <v>0.16784815649884877</v>
      </c>
      <c r="K57" s="19" t="e">
        <f t="shared" si="2"/>
        <v>#N/A</v>
      </c>
      <c r="L57" s="13" t="s">
        <v>48</v>
      </c>
    </row>
    <row r="58" spans="1:12" x14ac:dyDescent="0.25">
      <c r="A58" s="11">
        <v>47</v>
      </c>
      <c r="B58" s="11">
        <v>635787.67500000005</v>
      </c>
      <c r="C58" s="11">
        <v>285614.98</v>
      </c>
      <c r="D58" s="11">
        <v>922.45399999999995</v>
      </c>
      <c r="E58" s="11">
        <v>922.91938382736612</v>
      </c>
      <c r="F58" s="19">
        <f t="shared" si="0"/>
        <v>-0.46538382736616768</v>
      </c>
      <c r="H58" s="19">
        <f>IF(G58="Y","",D58-(E58+Results!$B$5))</f>
        <v>-0.46538382736616768</v>
      </c>
      <c r="I58" s="11" t="s">
        <v>48</v>
      </c>
      <c r="J58" s="19">
        <f t="shared" si="1"/>
        <v>-0.46538382736616768</v>
      </c>
      <c r="K58" s="19" t="e">
        <f t="shared" si="2"/>
        <v>#N/A</v>
      </c>
      <c r="L58" s="13" t="s">
        <v>48</v>
      </c>
    </row>
    <row r="59" spans="1:12" x14ac:dyDescent="0.25">
      <c r="A59" s="11">
        <v>48</v>
      </c>
      <c r="B59" s="11">
        <v>635798.125</v>
      </c>
      <c r="C59" s="11">
        <v>285568.33</v>
      </c>
      <c r="D59" s="11">
        <v>923.45100000000002</v>
      </c>
      <c r="E59" s="11">
        <v>923.7739154494642</v>
      </c>
      <c r="F59" s="19">
        <f t="shared" si="0"/>
        <v>-0.32291544946417616</v>
      </c>
      <c r="G59" s="12"/>
      <c r="H59" s="19">
        <f>IF(G59="Y","",D59-(E59+Results!$B$5))</f>
        <v>-0.32291544946417616</v>
      </c>
      <c r="I59" s="11" t="s">
        <v>48</v>
      </c>
      <c r="J59" s="19">
        <f t="shared" si="1"/>
        <v>-0.32291544946417616</v>
      </c>
      <c r="K59" s="19" t="e">
        <f t="shared" si="2"/>
        <v>#N/A</v>
      </c>
      <c r="L59" s="13" t="s">
        <v>48</v>
      </c>
    </row>
    <row r="60" spans="1:12" x14ac:dyDescent="0.25">
      <c r="A60" s="11">
        <v>49</v>
      </c>
      <c r="B60" s="11">
        <v>635820.38399999996</v>
      </c>
      <c r="C60" s="11">
        <v>285557.33600000001</v>
      </c>
      <c r="D60" s="11">
        <v>925.01700000000005</v>
      </c>
      <c r="E60" s="11">
        <v>924.76215509762528</v>
      </c>
      <c r="F60" s="19">
        <f t="shared" si="0"/>
        <v>0.25484490237477075</v>
      </c>
      <c r="H60" s="19">
        <f>IF(G60="Y","",D60-(E60+Results!$B$5))</f>
        <v>0.25484490237477075</v>
      </c>
      <c r="I60" s="11" t="s">
        <v>48</v>
      </c>
      <c r="J60" s="19">
        <f t="shared" si="1"/>
        <v>0.25484490237477075</v>
      </c>
      <c r="K60" s="19" t="e">
        <f t="shared" si="2"/>
        <v>#N/A</v>
      </c>
      <c r="L60" s="13" t="s">
        <v>48</v>
      </c>
    </row>
    <row r="61" spans="1:12" x14ac:dyDescent="0.25">
      <c r="A61" s="11">
        <v>50</v>
      </c>
      <c r="B61" s="11">
        <v>635859.25899999996</v>
      </c>
      <c r="C61" s="11">
        <v>285519.04700000002</v>
      </c>
      <c r="D61" s="11">
        <v>924.02599999999995</v>
      </c>
      <c r="E61" s="11">
        <v>924.17583858121463</v>
      </c>
      <c r="F61" s="19">
        <f t="shared" si="0"/>
        <v>-0.14983858121468074</v>
      </c>
      <c r="G61" s="12"/>
      <c r="H61" s="19">
        <f>IF(G61="Y","",D61-(E61+Results!$B$5))</f>
        <v>-0.14983858121468074</v>
      </c>
      <c r="I61" s="11" t="s">
        <v>48</v>
      </c>
      <c r="J61" s="19">
        <f t="shared" si="1"/>
        <v>-0.14983858121468074</v>
      </c>
      <c r="K61" s="19" t="e">
        <f t="shared" si="2"/>
        <v>#N/A</v>
      </c>
      <c r="L61" s="13" t="s">
        <v>48</v>
      </c>
    </row>
    <row r="62" spans="1:12" x14ac:dyDescent="0.25">
      <c r="A62" s="11">
        <v>51</v>
      </c>
      <c r="B62" s="11">
        <v>635848.23699999996</v>
      </c>
      <c r="C62" s="11">
        <v>285435.31199999998</v>
      </c>
      <c r="D62" s="11">
        <v>924.31200000000001</v>
      </c>
      <c r="E62" s="11">
        <v>924.43201631622685</v>
      </c>
      <c r="F62" s="19">
        <f t="shared" si="0"/>
        <v>-0.12001631622683817</v>
      </c>
      <c r="H62" s="19">
        <f>IF(G62="Y","",D62-(E62+Results!$B$5))</f>
        <v>-0.12001631622683817</v>
      </c>
      <c r="I62" s="11" t="s">
        <v>48</v>
      </c>
      <c r="J62" s="19">
        <f t="shared" si="1"/>
        <v>-0.12001631622683817</v>
      </c>
      <c r="K62" s="19" t="e">
        <f t="shared" si="2"/>
        <v>#N/A</v>
      </c>
      <c r="L62" s="13" t="s">
        <v>48</v>
      </c>
    </row>
    <row r="63" spans="1:12" x14ac:dyDescent="0.25">
      <c r="A63" s="11">
        <v>52</v>
      </c>
      <c r="B63" s="11">
        <v>635819.174</v>
      </c>
      <c r="C63" s="11">
        <v>285403.68199999997</v>
      </c>
      <c r="D63" s="11">
        <v>926.20500000000004</v>
      </c>
      <c r="E63" s="11">
        <v>925.94048171791042</v>
      </c>
      <c r="F63" s="19">
        <f t="shared" si="0"/>
        <v>0.26451828208962525</v>
      </c>
      <c r="G63" s="12"/>
      <c r="H63" s="19">
        <f>IF(G63="Y","",D63-(E63+Results!$B$5))</f>
        <v>0.26451828208962525</v>
      </c>
      <c r="I63" s="11" t="s">
        <v>48</v>
      </c>
      <c r="J63" s="19">
        <f t="shared" si="1"/>
        <v>0.26451828208962525</v>
      </c>
      <c r="K63" s="19" t="e">
        <f t="shared" si="2"/>
        <v>#N/A</v>
      </c>
      <c r="L63" s="13" t="s">
        <v>48</v>
      </c>
    </row>
    <row r="64" spans="1:12" x14ac:dyDescent="0.25">
      <c r="A64" s="11">
        <v>53</v>
      </c>
      <c r="B64" s="11">
        <v>635801.46699999995</v>
      </c>
      <c r="C64" s="11">
        <v>285370.99099999998</v>
      </c>
      <c r="D64" s="11">
        <v>925.60599999999999</v>
      </c>
      <c r="E64" s="11">
        <v>925.76348810832519</v>
      </c>
      <c r="F64" s="19">
        <f t="shared" si="0"/>
        <v>-0.15748810832519666</v>
      </c>
      <c r="H64" s="19">
        <f>IF(G64="Y","",D64-(E64+Results!$B$5))</f>
        <v>-0.15748810832519666</v>
      </c>
      <c r="I64" s="11" t="s">
        <v>48</v>
      </c>
      <c r="J64" s="19">
        <f t="shared" si="1"/>
        <v>-0.15748810832519666</v>
      </c>
      <c r="K64" s="19" t="e">
        <f t="shared" si="2"/>
        <v>#N/A</v>
      </c>
      <c r="L64" s="13" t="s">
        <v>48</v>
      </c>
    </row>
    <row r="65" spans="1:12" x14ac:dyDescent="0.25">
      <c r="A65" s="11">
        <v>54</v>
      </c>
      <c r="B65" s="11">
        <v>635853.69900000002</v>
      </c>
      <c r="C65" s="11">
        <v>285364.913</v>
      </c>
      <c r="D65" s="11">
        <v>925.17499999999995</v>
      </c>
      <c r="E65" s="11">
        <v>925.20041495567568</v>
      </c>
      <c r="F65" s="19">
        <f t="shared" si="0"/>
        <v>-2.5414955675728379E-2</v>
      </c>
      <c r="G65" s="12"/>
      <c r="H65" s="19">
        <f>IF(G65="Y","",D65-(E65+Results!$B$5))</f>
        <v>-2.5414955675728379E-2</v>
      </c>
      <c r="I65" s="11" t="s">
        <v>48</v>
      </c>
      <c r="J65" s="19">
        <f t="shared" si="1"/>
        <v>-2.5414955675728379E-2</v>
      </c>
      <c r="K65" s="19" t="e">
        <f t="shared" si="2"/>
        <v>#N/A</v>
      </c>
      <c r="L65" s="13" t="s">
        <v>48</v>
      </c>
    </row>
    <row r="66" spans="1:12" x14ac:dyDescent="0.25">
      <c r="A66" s="11">
        <v>55</v>
      </c>
      <c r="B66" s="11">
        <v>635820.81499999994</v>
      </c>
      <c r="C66" s="11">
        <v>285307.94199999998</v>
      </c>
      <c r="D66" s="11">
        <v>927.2</v>
      </c>
      <c r="E66" s="11">
        <v>926.9180364597521</v>
      </c>
      <c r="F66" s="19">
        <f t="shared" si="0"/>
        <v>0.28196354024794346</v>
      </c>
      <c r="H66" s="19">
        <f>IF(G66="Y","",D66-(E66+Results!$B$5))</f>
        <v>0.28196354024794346</v>
      </c>
      <c r="I66" s="11" t="s">
        <v>48</v>
      </c>
      <c r="J66" s="19">
        <f t="shared" si="1"/>
        <v>0.28196354024794346</v>
      </c>
      <c r="K66" s="19" t="e">
        <f t="shared" si="2"/>
        <v>#N/A</v>
      </c>
      <c r="L66" s="13" t="s">
        <v>48</v>
      </c>
    </row>
    <row r="67" spans="1:12" x14ac:dyDescent="0.25">
      <c r="A67" s="11">
        <v>56</v>
      </c>
      <c r="B67" s="11">
        <v>635847.63199999998</v>
      </c>
      <c r="C67" s="11">
        <v>285293.23599999998</v>
      </c>
      <c r="D67" s="11">
        <v>925.41300000000001</v>
      </c>
      <c r="E67" s="11">
        <v>925.49624184923482</v>
      </c>
      <c r="F67" s="19">
        <f t="shared" si="0"/>
        <v>-8.3241849234809706E-2</v>
      </c>
      <c r="G67" s="12"/>
      <c r="H67" s="19">
        <f>IF(G67="Y","",D67-(E67+Results!$B$5))</f>
        <v>-8.3241849234809706E-2</v>
      </c>
      <c r="I67" s="11" t="s">
        <v>48</v>
      </c>
      <c r="J67" s="19">
        <f t="shared" si="1"/>
        <v>-8.3241849234809706E-2</v>
      </c>
      <c r="K67" s="19" t="e">
        <f t="shared" si="2"/>
        <v>#N/A</v>
      </c>
      <c r="L67" s="13" t="s">
        <v>48</v>
      </c>
    </row>
    <row r="68" spans="1:12" x14ac:dyDescent="0.25">
      <c r="A68" s="11">
        <v>57</v>
      </c>
      <c r="B68" s="11">
        <v>635842.62</v>
      </c>
      <c r="C68" s="11">
        <v>285315.44099999999</v>
      </c>
      <c r="D68" s="11">
        <v>925.92399999999998</v>
      </c>
      <c r="E68" s="11">
        <v>925.79890016192212</v>
      </c>
      <c r="F68" s="19">
        <f t="shared" si="0"/>
        <v>0.12509983807785829</v>
      </c>
      <c r="H68" s="19">
        <f>IF(G68="Y","",D68-(E68+Results!$B$5))</f>
        <v>0.12509983807785829</v>
      </c>
      <c r="I68" s="11" t="s">
        <v>48</v>
      </c>
      <c r="J68" s="19">
        <f t="shared" si="1"/>
        <v>0.12509983807785829</v>
      </c>
      <c r="K68" s="19" t="e">
        <f t="shared" si="2"/>
        <v>#N/A</v>
      </c>
      <c r="L68" s="13" t="s">
        <v>48</v>
      </c>
    </row>
    <row r="69" spans="1:12" x14ac:dyDescent="0.25">
      <c r="A69" s="11">
        <v>58</v>
      </c>
      <c r="B69" s="11">
        <v>635800.821</v>
      </c>
      <c r="C69" s="11">
        <v>285305.42099999997</v>
      </c>
      <c r="D69" s="11">
        <v>925.923</v>
      </c>
      <c r="E69" s="11">
        <v>926.28279612881227</v>
      </c>
      <c r="F69" s="19">
        <f t="shared" si="0"/>
        <v>-0.35979612881226331</v>
      </c>
      <c r="G69" s="12"/>
      <c r="H69" s="19">
        <f>IF(G69="Y","",D69-(E69+Results!$B$5))</f>
        <v>-0.35979612881226331</v>
      </c>
      <c r="I69" s="11" t="s">
        <v>48</v>
      </c>
      <c r="J69" s="19">
        <f t="shared" si="1"/>
        <v>-0.35979612881226331</v>
      </c>
      <c r="K69" s="19" t="e">
        <f t="shared" si="2"/>
        <v>#N/A</v>
      </c>
      <c r="L69" s="13" t="s">
        <v>48</v>
      </c>
    </row>
    <row r="70" spans="1:12" x14ac:dyDescent="0.25">
      <c r="A70" s="11">
        <v>59</v>
      </c>
      <c r="B70" s="11">
        <v>635791.68299999996</v>
      </c>
      <c r="C70" s="11">
        <v>285286.19099999999</v>
      </c>
      <c r="D70" s="11">
        <v>926.11400000000003</v>
      </c>
      <c r="E70" s="11">
        <v>926.27378659523799</v>
      </c>
      <c r="F70" s="19">
        <f t="shared" si="0"/>
        <v>-0.15978659523796068</v>
      </c>
      <c r="H70" s="19">
        <f>IF(G70="Y","",D70-(E70+Results!$B$5))</f>
        <v>-0.15978659523796068</v>
      </c>
      <c r="I70" s="11" t="s">
        <v>48</v>
      </c>
      <c r="J70" s="19">
        <f t="shared" si="1"/>
        <v>-0.15978659523796068</v>
      </c>
      <c r="K70" s="19" t="e">
        <f t="shared" si="2"/>
        <v>#N/A</v>
      </c>
      <c r="L70" s="13" t="s">
        <v>48</v>
      </c>
    </row>
    <row r="71" spans="1:12" x14ac:dyDescent="0.25">
      <c r="A71" s="11">
        <v>60</v>
      </c>
      <c r="B71" s="11">
        <v>635795.76599999995</v>
      </c>
      <c r="C71" s="11">
        <v>285330.13299999997</v>
      </c>
      <c r="D71" s="11">
        <v>925.32299999999998</v>
      </c>
      <c r="E71" s="11">
        <v>925.5899419300124</v>
      </c>
      <c r="F71" s="19">
        <f t="shared" si="0"/>
        <v>-0.26694193001242184</v>
      </c>
      <c r="G71" s="12"/>
      <c r="H71" s="19">
        <f>IF(G71="Y","",D71-(E71+Results!$B$5))</f>
        <v>-0.26694193001242184</v>
      </c>
      <c r="I71" s="11" t="s">
        <v>48</v>
      </c>
      <c r="J71" s="19">
        <f t="shared" si="1"/>
        <v>-0.26694193001242184</v>
      </c>
      <c r="K71" s="19" t="e">
        <f t="shared" si="2"/>
        <v>#N/A</v>
      </c>
      <c r="L71" s="13" t="s">
        <v>48</v>
      </c>
    </row>
    <row r="72" spans="1:12" x14ac:dyDescent="0.25">
      <c r="A72" s="11">
        <v>63</v>
      </c>
      <c r="B72" s="11">
        <v>635823.26699999999</v>
      </c>
      <c r="C72" s="11">
        <v>284981.71600000001</v>
      </c>
      <c r="D72" s="11">
        <v>931.38699999999994</v>
      </c>
      <c r="E72" s="11">
        <v>931.08802861793856</v>
      </c>
      <c r="F72" s="19">
        <f t="shared" si="0"/>
        <v>0.29897138206138152</v>
      </c>
      <c r="H72" s="19">
        <f>IF(G72="Y","",D72-(E72+Results!$B$5))</f>
        <v>0.29897138206138152</v>
      </c>
      <c r="I72" s="11" t="s">
        <v>48</v>
      </c>
      <c r="J72" s="19">
        <f t="shared" si="1"/>
        <v>0.29897138206138152</v>
      </c>
      <c r="K72" s="19" t="e">
        <f t="shared" si="2"/>
        <v>#N/A</v>
      </c>
      <c r="L72" s="13" t="s">
        <v>48</v>
      </c>
    </row>
    <row r="73" spans="1:12" x14ac:dyDescent="0.25">
      <c r="A73" s="11">
        <v>64</v>
      </c>
      <c r="B73" s="11">
        <v>635881.06200000003</v>
      </c>
      <c r="C73" s="11">
        <v>284952.59399999998</v>
      </c>
      <c r="D73" s="11">
        <v>929.82</v>
      </c>
      <c r="E73" s="11">
        <v>929.80480094907273</v>
      </c>
      <c r="F73" s="19">
        <f t="shared" si="0"/>
        <v>1.5199050927321878E-2</v>
      </c>
      <c r="G73" s="12"/>
      <c r="H73" s="19">
        <f>IF(G73="Y","",D73-(E73+Results!$B$5))</f>
        <v>1.5199050927321878E-2</v>
      </c>
      <c r="I73" s="11" t="s">
        <v>48</v>
      </c>
      <c r="J73" s="19">
        <f t="shared" si="1"/>
        <v>1.5199050927321878E-2</v>
      </c>
      <c r="K73" s="19" t="e">
        <f t="shared" si="2"/>
        <v>#N/A</v>
      </c>
      <c r="L73" s="13" t="s">
        <v>48</v>
      </c>
    </row>
    <row r="74" spans="1:12" x14ac:dyDescent="0.25">
      <c r="A74" s="11">
        <v>65</v>
      </c>
      <c r="B74" s="11">
        <v>635915.88800000004</v>
      </c>
      <c r="C74" s="11">
        <v>285020.78499999997</v>
      </c>
      <c r="D74" s="11">
        <v>928.60400000000004</v>
      </c>
      <c r="E74" s="11">
        <v>928.24570702962092</v>
      </c>
      <c r="F74" s="19">
        <f t="shared" si="0"/>
        <v>0.35829297037912511</v>
      </c>
      <c r="H74" s="19">
        <f>IF(G74="Y","",D74-(E74+Results!$B$5))</f>
        <v>0.35829297037912511</v>
      </c>
      <c r="I74" s="11" t="s">
        <v>48</v>
      </c>
      <c r="J74" s="19">
        <f t="shared" si="1"/>
        <v>0.35829297037912511</v>
      </c>
      <c r="K74" s="19" t="e">
        <f t="shared" si="2"/>
        <v>#N/A</v>
      </c>
      <c r="L74" s="13" t="s">
        <v>48</v>
      </c>
    </row>
    <row r="75" spans="1:12" x14ac:dyDescent="0.25">
      <c r="A75" s="11">
        <v>66</v>
      </c>
      <c r="B75" s="11">
        <v>635928.16099999996</v>
      </c>
      <c r="C75" s="11">
        <v>284962.799</v>
      </c>
      <c r="D75" s="11">
        <v>929.33799999999997</v>
      </c>
      <c r="E75" s="11">
        <v>929.10287875320557</v>
      </c>
      <c r="F75" s="19">
        <f t="shared" si="0"/>
        <v>0.23512124679439239</v>
      </c>
      <c r="G75" s="12"/>
      <c r="H75" s="19">
        <f>IF(G75="Y","",D75-(E75+Results!$B$5))</f>
        <v>0.23512124679439239</v>
      </c>
      <c r="I75" s="11" t="s">
        <v>48</v>
      </c>
      <c r="J75" s="19">
        <f t="shared" si="1"/>
        <v>0.23512124679439239</v>
      </c>
      <c r="K75" s="19" t="e">
        <f t="shared" si="2"/>
        <v>#N/A</v>
      </c>
      <c r="L75" s="13" t="s">
        <v>48</v>
      </c>
    </row>
    <row r="76" spans="1:12" x14ac:dyDescent="0.25">
      <c r="A76" s="11">
        <v>67</v>
      </c>
      <c r="B76" s="11">
        <v>635892.51800000004</v>
      </c>
      <c r="C76" s="11">
        <v>284913.315</v>
      </c>
      <c r="D76" s="11">
        <v>931.54700000000003</v>
      </c>
      <c r="E76" s="11">
        <v>931.58570552349772</v>
      </c>
      <c r="F76" s="19">
        <f t="shared" si="0"/>
        <v>-3.8705523497696959E-2</v>
      </c>
      <c r="H76" s="19">
        <f>IF(G76="Y","",D76-(E76+Results!$B$5))</f>
        <v>-3.8705523497696959E-2</v>
      </c>
      <c r="I76" s="11" t="s">
        <v>48</v>
      </c>
      <c r="J76" s="19">
        <f t="shared" si="1"/>
        <v>-3.8705523497696959E-2</v>
      </c>
      <c r="K76" s="19" t="e">
        <f t="shared" si="2"/>
        <v>#N/A</v>
      </c>
      <c r="L76" s="13" t="s">
        <v>48</v>
      </c>
    </row>
    <row r="77" spans="1:12" x14ac:dyDescent="0.25">
      <c r="A77" s="11">
        <v>68</v>
      </c>
      <c r="B77" s="11">
        <v>635823.71200000006</v>
      </c>
      <c r="C77" s="11">
        <v>284900.87400000001</v>
      </c>
      <c r="D77" s="11">
        <v>930.98900000000003</v>
      </c>
      <c r="E77" s="11">
        <v>930.70292397143623</v>
      </c>
      <c r="F77" s="19">
        <f t="shared" si="0"/>
        <v>0.28607602856379799</v>
      </c>
      <c r="G77" s="12"/>
      <c r="H77" s="19">
        <f>IF(G77="Y","",D77-(E77+Results!$B$5))</f>
        <v>0.28607602856379799</v>
      </c>
      <c r="I77" s="11" t="s">
        <v>48</v>
      </c>
      <c r="J77" s="19">
        <f t="shared" si="1"/>
        <v>0.28607602856379799</v>
      </c>
      <c r="K77" s="19" t="e">
        <f t="shared" si="2"/>
        <v>#N/A</v>
      </c>
      <c r="L77" s="13" t="s">
        <v>48</v>
      </c>
    </row>
    <row r="78" spans="1:12" x14ac:dyDescent="0.25">
      <c r="A78" s="11">
        <v>69</v>
      </c>
      <c r="B78" s="11">
        <v>635743.96600000001</v>
      </c>
      <c r="C78" s="11">
        <v>284921.74300000002</v>
      </c>
      <c r="D78" s="11">
        <v>929.06399999999996</v>
      </c>
      <c r="E78" s="11">
        <v>929.18731145903121</v>
      </c>
      <c r="F78" s="19">
        <f t="shared" si="0"/>
        <v>-0.12331145903124252</v>
      </c>
      <c r="H78" s="19">
        <f>IF(G78="Y","",D78-(E78+Results!$B$5))</f>
        <v>-0.12331145903124252</v>
      </c>
      <c r="I78" s="11" t="s">
        <v>48</v>
      </c>
      <c r="J78" s="19">
        <f t="shared" si="1"/>
        <v>-0.12331145903124252</v>
      </c>
      <c r="K78" s="19" t="e">
        <f t="shared" si="2"/>
        <v>#N/A</v>
      </c>
      <c r="L78" s="13" t="s">
        <v>48</v>
      </c>
    </row>
    <row r="79" spans="1:12" x14ac:dyDescent="0.25">
      <c r="A79" s="11">
        <v>70</v>
      </c>
      <c r="B79" s="11">
        <v>635765.022</v>
      </c>
      <c r="C79" s="11">
        <v>284858.99400000001</v>
      </c>
      <c r="D79" s="11">
        <v>927.42200000000003</v>
      </c>
      <c r="E79" s="11">
        <v>927.46152907648491</v>
      </c>
      <c r="F79" s="19">
        <f t="shared" ref="F79:F142" si="3">D79-E79</f>
        <v>-3.9529076484882353E-2</v>
      </c>
      <c r="G79" s="12"/>
      <c r="H79" s="19">
        <f>IF(G79="Y","",D79-(E79+Results!$B$5))</f>
        <v>-3.9529076484882353E-2</v>
      </c>
      <c r="I79" s="11" t="s">
        <v>48</v>
      </c>
      <c r="J79" s="19">
        <f t="shared" ref="J79:J142" si="4">IF(OR(I79="EA",I79="CL",I79="ASPH",I79="CONC",I79="FL"),H79,NA())</f>
        <v>-3.9529076484882353E-2</v>
      </c>
      <c r="K79" s="19" t="e">
        <f t="shared" ref="K79:K142" si="5">IF(OR(I79="XYZ",I79="DTCH",I79="TSL",I79="BSL",I79="BC"),H79,NA())</f>
        <v>#N/A</v>
      </c>
      <c r="L79" s="13" t="s">
        <v>48</v>
      </c>
    </row>
    <row r="80" spans="1:12" x14ac:dyDescent="0.25">
      <c r="A80" s="11">
        <v>71</v>
      </c>
      <c r="B80" s="11">
        <v>635746.24300000002</v>
      </c>
      <c r="C80" s="11">
        <v>284791.30200000003</v>
      </c>
      <c r="D80" s="11">
        <v>925.70600000000002</v>
      </c>
      <c r="E80" s="11">
        <v>925.96987980482959</v>
      </c>
      <c r="F80" s="19">
        <f t="shared" si="3"/>
        <v>-0.26387980482957119</v>
      </c>
      <c r="H80" s="19">
        <f>IF(G80="Y","",D80-(E80+Results!$B$5))</f>
        <v>-0.26387980482957119</v>
      </c>
      <c r="I80" s="11" t="s">
        <v>48</v>
      </c>
      <c r="J80" s="19">
        <f t="shared" si="4"/>
        <v>-0.26387980482957119</v>
      </c>
      <c r="K80" s="19" t="e">
        <f t="shared" si="5"/>
        <v>#N/A</v>
      </c>
      <c r="L80" s="13" t="s">
        <v>48</v>
      </c>
    </row>
    <row r="81" spans="1:12" x14ac:dyDescent="0.25">
      <c r="A81" s="11">
        <v>72</v>
      </c>
      <c r="B81" s="11">
        <v>635783.76399999997</v>
      </c>
      <c r="C81" s="11">
        <v>284758.13799999998</v>
      </c>
      <c r="D81" s="11">
        <v>927.58600000000001</v>
      </c>
      <c r="E81" s="11">
        <v>927.62300744085746</v>
      </c>
      <c r="F81" s="19">
        <f t="shared" si="3"/>
        <v>-3.7007440857451002E-2</v>
      </c>
      <c r="G81" s="12"/>
      <c r="H81" s="19">
        <f>IF(G81="Y","",D81-(E81+Results!$B$5))</f>
        <v>-3.7007440857451002E-2</v>
      </c>
      <c r="I81" s="11" t="s">
        <v>48</v>
      </c>
      <c r="J81" s="19">
        <f t="shared" si="4"/>
        <v>-3.7007440857451002E-2</v>
      </c>
      <c r="K81" s="19" t="e">
        <f t="shared" si="5"/>
        <v>#N/A</v>
      </c>
      <c r="L81" s="13" t="s">
        <v>48</v>
      </c>
    </row>
    <row r="82" spans="1:12" x14ac:dyDescent="0.25">
      <c r="A82" s="11">
        <v>73</v>
      </c>
      <c r="B82" s="11">
        <v>635826.6</v>
      </c>
      <c r="C82" s="11">
        <v>284760.60499999998</v>
      </c>
      <c r="D82" s="11">
        <v>930.875</v>
      </c>
      <c r="E82" s="11">
        <v>930.60420496690688</v>
      </c>
      <c r="F82" s="19">
        <f t="shared" si="3"/>
        <v>0.27079503309312258</v>
      </c>
      <c r="H82" s="19">
        <f>IF(G82="Y","",D82-(E82+Results!$B$5))</f>
        <v>0.27079503309312258</v>
      </c>
      <c r="I82" s="11" t="s">
        <v>48</v>
      </c>
      <c r="J82" s="19">
        <f t="shared" si="4"/>
        <v>0.27079503309312258</v>
      </c>
      <c r="K82" s="19" t="e">
        <f t="shared" si="5"/>
        <v>#N/A</v>
      </c>
      <c r="L82" s="13" t="s">
        <v>48</v>
      </c>
    </row>
    <row r="83" spans="1:12" x14ac:dyDescent="0.25">
      <c r="A83" s="11">
        <v>74</v>
      </c>
      <c r="B83" s="11">
        <v>635851.18099999998</v>
      </c>
      <c r="C83" s="11">
        <v>284763.84899999999</v>
      </c>
      <c r="D83" s="11">
        <v>929.90899999999999</v>
      </c>
      <c r="E83" s="11">
        <v>930.04291025625866</v>
      </c>
      <c r="F83" s="19">
        <f t="shared" si="3"/>
        <v>-0.13391025625867314</v>
      </c>
      <c r="G83" s="12"/>
      <c r="H83" s="19">
        <f>IF(G83="Y","",D83-(E83+Results!$B$5))</f>
        <v>-0.13391025625867314</v>
      </c>
      <c r="I83" s="11" t="s">
        <v>48</v>
      </c>
      <c r="J83" s="19">
        <f t="shared" si="4"/>
        <v>-0.13391025625867314</v>
      </c>
      <c r="K83" s="19" t="e">
        <f t="shared" si="5"/>
        <v>#N/A</v>
      </c>
      <c r="L83" s="13" t="s">
        <v>48</v>
      </c>
    </row>
    <row r="84" spans="1:12" x14ac:dyDescent="0.25">
      <c r="A84" s="11">
        <v>75</v>
      </c>
      <c r="B84" s="11">
        <v>635855.57900000003</v>
      </c>
      <c r="C84" s="11">
        <v>284715.87400000001</v>
      </c>
      <c r="D84" s="11">
        <v>929.91899999999998</v>
      </c>
      <c r="E84" s="11">
        <v>930.02760262641982</v>
      </c>
      <c r="F84" s="19">
        <f t="shared" si="3"/>
        <v>-0.10860262641983809</v>
      </c>
      <c r="H84" s="19">
        <f>IF(G84="Y","",D84-(E84+Results!$B$5))</f>
        <v>-0.10860262641983809</v>
      </c>
      <c r="I84" s="11" t="s">
        <v>48</v>
      </c>
      <c r="J84" s="19">
        <f t="shared" si="4"/>
        <v>-0.10860262641983809</v>
      </c>
      <c r="K84" s="19" t="e">
        <f t="shared" si="5"/>
        <v>#N/A</v>
      </c>
      <c r="L84" s="13" t="s">
        <v>48</v>
      </c>
    </row>
    <row r="85" spans="1:12" x14ac:dyDescent="0.25">
      <c r="A85" s="11">
        <v>76</v>
      </c>
      <c r="B85" s="11">
        <v>635826.08799999999</v>
      </c>
      <c r="C85" s="11">
        <v>284682.15899999999</v>
      </c>
      <c r="D85" s="11">
        <v>931.495</v>
      </c>
      <c r="E85" s="11">
        <v>931.17251049970923</v>
      </c>
      <c r="F85" s="19">
        <f t="shared" si="3"/>
        <v>0.3224895002907715</v>
      </c>
      <c r="G85" s="12"/>
      <c r="H85" s="19">
        <f>IF(G85="Y","",D85-(E85+Results!$B$5))</f>
        <v>0.3224895002907715</v>
      </c>
      <c r="I85" s="11" t="s">
        <v>48</v>
      </c>
      <c r="J85" s="19">
        <f t="shared" si="4"/>
        <v>0.3224895002907715</v>
      </c>
      <c r="K85" s="19" t="e">
        <f t="shared" si="5"/>
        <v>#N/A</v>
      </c>
      <c r="L85" s="13" t="s">
        <v>48</v>
      </c>
    </row>
    <row r="86" spans="1:12" x14ac:dyDescent="0.25">
      <c r="A86" s="11">
        <v>77</v>
      </c>
      <c r="B86" s="11">
        <v>635788.60100000002</v>
      </c>
      <c r="C86" s="11">
        <v>284656.783</v>
      </c>
      <c r="D86" s="11">
        <v>929.33500000000004</v>
      </c>
      <c r="E86" s="11">
        <v>929.41193869590882</v>
      </c>
      <c r="F86" s="19">
        <f t="shared" si="3"/>
        <v>-7.6938695908779664E-2</v>
      </c>
      <c r="H86" s="19">
        <f>IF(G86="Y","",D86-(E86+Results!$B$5))</f>
        <v>-7.6938695908779664E-2</v>
      </c>
      <c r="I86" s="11" t="s">
        <v>48</v>
      </c>
      <c r="J86" s="19">
        <f t="shared" si="4"/>
        <v>-7.6938695908779664E-2</v>
      </c>
      <c r="K86" s="19" t="e">
        <f t="shared" si="5"/>
        <v>#N/A</v>
      </c>
      <c r="L86" s="13" t="s">
        <v>48</v>
      </c>
    </row>
    <row r="87" spans="1:12" x14ac:dyDescent="0.25">
      <c r="A87" s="11">
        <v>78</v>
      </c>
      <c r="B87" s="11">
        <v>635797.61699999997</v>
      </c>
      <c r="C87" s="11">
        <v>284617.98100000003</v>
      </c>
      <c r="D87" s="11">
        <v>930.505</v>
      </c>
      <c r="E87" s="11">
        <v>930.27871137242118</v>
      </c>
      <c r="F87" s="19">
        <f t="shared" si="3"/>
        <v>0.22628862757881052</v>
      </c>
      <c r="G87" s="12"/>
      <c r="H87" s="19">
        <f>IF(G87="Y","",D87-(E87+Results!$B$5))</f>
        <v>0.22628862757881052</v>
      </c>
      <c r="I87" s="11" t="s">
        <v>48</v>
      </c>
      <c r="J87" s="19">
        <f t="shared" si="4"/>
        <v>0.22628862757881052</v>
      </c>
      <c r="K87" s="19" t="e">
        <f t="shared" si="5"/>
        <v>#N/A</v>
      </c>
      <c r="L87" s="13" t="s">
        <v>48</v>
      </c>
    </row>
    <row r="88" spans="1:12" x14ac:dyDescent="0.25">
      <c r="A88" s="11">
        <v>80</v>
      </c>
      <c r="B88" s="11">
        <v>635846.94400000002</v>
      </c>
      <c r="C88" s="11">
        <v>284562.44099999999</v>
      </c>
      <c r="D88" s="11">
        <v>932.46600000000001</v>
      </c>
      <c r="E88" s="11">
        <v>932.54557010612984</v>
      </c>
      <c r="F88" s="19">
        <f t="shared" si="3"/>
        <v>-7.9570106129835949E-2</v>
      </c>
      <c r="H88" s="19">
        <f>IF(G88="Y","",D88-(E88+Results!$B$5))</f>
        <v>-7.9570106129835949E-2</v>
      </c>
      <c r="I88" s="11" t="s">
        <v>48</v>
      </c>
      <c r="J88" s="19">
        <f t="shared" si="4"/>
        <v>-7.9570106129835949E-2</v>
      </c>
      <c r="K88" s="19" t="e">
        <f t="shared" si="5"/>
        <v>#N/A</v>
      </c>
      <c r="L88" s="13" t="s">
        <v>48</v>
      </c>
    </row>
    <row r="89" spans="1:12" x14ac:dyDescent="0.25">
      <c r="A89" s="11">
        <v>81</v>
      </c>
      <c r="B89" s="11">
        <v>635734.24199999997</v>
      </c>
      <c r="C89" s="11">
        <v>284523.467</v>
      </c>
      <c r="D89" s="11">
        <v>931.899</v>
      </c>
      <c r="E89" s="11">
        <v>931.98501803789588</v>
      </c>
      <c r="F89" s="19">
        <f t="shared" si="3"/>
        <v>-8.6018037895883026E-2</v>
      </c>
      <c r="G89" s="12"/>
      <c r="H89" s="19">
        <f>IF(G89="Y","",D89-(E89+Results!$B$5))</f>
        <v>-8.6018037895883026E-2</v>
      </c>
      <c r="I89" s="11" t="s">
        <v>48</v>
      </c>
      <c r="J89" s="19">
        <f t="shared" si="4"/>
        <v>-8.6018037895883026E-2</v>
      </c>
      <c r="K89" s="19" t="e">
        <f t="shared" si="5"/>
        <v>#N/A</v>
      </c>
      <c r="L89" s="13" t="s">
        <v>48</v>
      </c>
    </row>
    <row r="90" spans="1:12" x14ac:dyDescent="0.25">
      <c r="A90" s="11">
        <v>82</v>
      </c>
      <c r="B90" s="11">
        <v>635767.28500000003</v>
      </c>
      <c r="C90" s="11">
        <v>284500.31400000001</v>
      </c>
      <c r="D90" s="11">
        <v>931.69600000000003</v>
      </c>
      <c r="E90" s="11">
        <v>931.83801645902588</v>
      </c>
      <c r="F90" s="19">
        <f t="shared" si="3"/>
        <v>-0.14201645902585369</v>
      </c>
      <c r="H90" s="19">
        <f>IF(G90="Y","",D90-(E90+Results!$B$5))</f>
        <v>-0.14201645902585369</v>
      </c>
      <c r="I90" s="11" t="s">
        <v>48</v>
      </c>
      <c r="J90" s="19">
        <f t="shared" si="4"/>
        <v>-0.14201645902585369</v>
      </c>
      <c r="K90" s="19" t="e">
        <f t="shared" si="5"/>
        <v>#N/A</v>
      </c>
      <c r="L90" s="13" t="s">
        <v>48</v>
      </c>
    </row>
    <row r="91" spans="1:12" x14ac:dyDescent="0.25">
      <c r="A91" s="11">
        <v>83</v>
      </c>
      <c r="B91" s="11">
        <v>635829.27899999998</v>
      </c>
      <c r="C91" s="11">
        <v>284505.80300000001</v>
      </c>
      <c r="D91" s="11">
        <v>933.77599999999995</v>
      </c>
      <c r="E91" s="11">
        <v>933.42740633557059</v>
      </c>
      <c r="F91" s="19">
        <f t="shared" si="3"/>
        <v>0.3485936644293588</v>
      </c>
      <c r="G91" s="12"/>
      <c r="H91" s="19">
        <f>IF(G91="Y","",D91-(E91+Results!$B$5))</f>
        <v>0.3485936644293588</v>
      </c>
      <c r="I91" s="11" t="s">
        <v>48</v>
      </c>
      <c r="J91" s="19">
        <f t="shared" si="4"/>
        <v>0.3485936644293588</v>
      </c>
      <c r="K91" s="19" t="e">
        <f t="shared" si="5"/>
        <v>#N/A</v>
      </c>
      <c r="L91" s="13" t="s">
        <v>48</v>
      </c>
    </row>
    <row r="92" spans="1:12" x14ac:dyDescent="0.25">
      <c r="A92" s="11">
        <v>84</v>
      </c>
      <c r="B92" s="11">
        <v>635856.39199999999</v>
      </c>
      <c r="C92" s="11">
        <v>284490.28899999999</v>
      </c>
      <c r="D92" s="11">
        <v>933.11599999999999</v>
      </c>
      <c r="E92" s="11">
        <v>932.99618549222544</v>
      </c>
      <c r="F92" s="19">
        <f t="shared" si="3"/>
        <v>0.11981450777454938</v>
      </c>
      <c r="H92" s="19">
        <f>IF(G92="Y","",D92-(E92+Results!$B$5))</f>
        <v>0.11981450777454938</v>
      </c>
      <c r="I92" s="11" t="s">
        <v>48</v>
      </c>
      <c r="J92" s="19">
        <f t="shared" si="4"/>
        <v>0.11981450777454938</v>
      </c>
      <c r="K92" s="19" t="e">
        <f t="shared" si="5"/>
        <v>#N/A</v>
      </c>
      <c r="L92" s="13" t="s">
        <v>48</v>
      </c>
    </row>
    <row r="93" spans="1:12" x14ac:dyDescent="0.25">
      <c r="A93" s="11">
        <v>85</v>
      </c>
      <c r="B93" s="11">
        <v>635829.30099999998</v>
      </c>
      <c r="C93" s="11">
        <v>284456.18400000001</v>
      </c>
      <c r="D93" s="11">
        <v>934.29399999999998</v>
      </c>
      <c r="E93" s="11">
        <v>933.75864168969645</v>
      </c>
      <c r="F93" s="19">
        <f t="shared" si="3"/>
        <v>0.5353583103035362</v>
      </c>
      <c r="G93" s="12"/>
      <c r="H93" s="19">
        <f>IF(G93="Y","",D93-(E93+Results!$B$5))</f>
        <v>0.5353583103035362</v>
      </c>
      <c r="I93" s="11" t="s">
        <v>48</v>
      </c>
      <c r="J93" s="19">
        <f t="shared" si="4"/>
        <v>0.5353583103035362</v>
      </c>
      <c r="K93" s="19" t="e">
        <f t="shared" si="5"/>
        <v>#N/A</v>
      </c>
      <c r="L93" s="13" t="s">
        <v>48</v>
      </c>
    </row>
    <row r="94" spans="1:12" x14ac:dyDescent="0.25">
      <c r="A94" s="11">
        <v>86</v>
      </c>
      <c r="B94" s="11">
        <v>635793.06599999999</v>
      </c>
      <c r="C94" s="11">
        <v>284447.88099999999</v>
      </c>
      <c r="D94" s="11">
        <v>932.73900000000003</v>
      </c>
      <c r="E94" s="11">
        <v>932.65416929285152</v>
      </c>
      <c r="F94" s="19">
        <f t="shared" si="3"/>
        <v>8.4830707148512374E-2</v>
      </c>
      <c r="H94" s="19">
        <f>IF(G94="Y","",D94-(E94+Results!$B$5))</f>
        <v>8.4830707148512374E-2</v>
      </c>
      <c r="I94" s="11" t="s">
        <v>48</v>
      </c>
      <c r="J94" s="19">
        <f t="shared" si="4"/>
        <v>8.4830707148512374E-2</v>
      </c>
      <c r="K94" s="19" t="e">
        <f t="shared" si="5"/>
        <v>#N/A</v>
      </c>
      <c r="L94" s="13" t="s">
        <v>48</v>
      </c>
    </row>
    <row r="95" spans="1:12" x14ac:dyDescent="0.25">
      <c r="A95" s="11">
        <v>87</v>
      </c>
      <c r="B95" s="11">
        <v>635755.05799999996</v>
      </c>
      <c r="C95" s="11">
        <v>284458.299</v>
      </c>
      <c r="D95" s="11">
        <v>932.75300000000004</v>
      </c>
      <c r="E95" s="11">
        <v>932.6729282034446</v>
      </c>
      <c r="F95" s="19">
        <f t="shared" si="3"/>
        <v>8.0071796555444053E-2</v>
      </c>
      <c r="G95" s="12"/>
      <c r="H95" s="19">
        <f>IF(G95="Y","",D95-(E95+Results!$B$5))</f>
        <v>8.0071796555444053E-2</v>
      </c>
      <c r="I95" s="11" t="s">
        <v>48</v>
      </c>
      <c r="J95" s="19">
        <f t="shared" si="4"/>
        <v>8.0071796555444053E-2</v>
      </c>
      <c r="K95" s="19" t="e">
        <f t="shared" si="5"/>
        <v>#N/A</v>
      </c>
      <c r="L95" s="13" t="s">
        <v>48</v>
      </c>
    </row>
    <row r="96" spans="1:12" x14ac:dyDescent="0.25">
      <c r="A96" s="11">
        <v>88</v>
      </c>
      <c r="B96" s="11">
        <v>635794.39500000002</v>
      </c>
      <c r="C96" s="11">
        <v>284480.587</v>
      </c>
      <c r="D96" s="11">
        <v>932.25699999999995</v>
      </c>
      <c r="E96" s="11">
        <v>932.15818573224715</v>
      </c>
      <c r="F96" s="19">
        <f t="shared" si="3"/>
        <v>9.8814267752800333E-2</v>
      </c>
      <c r="H96" s="19">
        <f>IF(G96="Y","",D96-(E96+Results!$B$5))</f>
        <v>9.8814267752800333E-2</v>
      </c>
      <c r="I96" s="11" t="s">
        <v>48</v>
      </c>
      <c r="J96" s="19">
        <f t="shared" si="4"/>
        <v>9.8814267752800333E-2</v>
      </c>
      <c r="K96" s="19" t="e">
        <f t="shared" si="5"/>
        <v>#N/A</v>
      </c>
      <c r="L96" s="13" t="s">
        <v>48</v>
      </c>
    </row>
    <row r="97" spans="1:12" x14ac:dyDescent="0.25">
      <c r="A97" s="11">
        <v>89</v>
      </c>
      <c r="B97" s="11">
        <v>635850.72499999998</v>
      </c>
      <c r="C97" s="11">
        <v>284468.47399999999</v>
      </c>
      <c r="D97" s="11">
        <v>933.48500000000001</v>
      </c>
      <c r="E97" s="11">
        <v>933.43265875125621</v>
      </c>
      <c r="F97" s="19">
        <f t="shared" si="3"/>
        <v>5.2341248743800861E-2</v>
      </c>
      <c r="G97" s="12"/>
      <c r="H97" s="19">
        <f>IF(G97="Y","",D97-(E97+Results!$B$5))</f>
        <v>5.2341248743800861E-2</v>
      </c>
      <c r="I97" s="11" t="s">
        <v>48</v>
      </c>
      <c r="J97" s="19">
        <f t="shared" si="4"/>
        <v>5.2341248743800861E-2</v>
      </c>
      <c r="K97" s="19" t="e">
        <f t="shared" si="5"/>
        <v>#N/A</v>
      </c>
      <c r="L97" s="13" t="s">
        <v>48</v>
      </c>
    </row>
    <row r="98" spans="1:12" x14ac:dyDescent="0.25">
      <c r="A98" s="11">
        <v>90</v>
      </c>
      <c r="B98" s="11">
        <v>635851.299</v>
      </c>
      <c r="C98" s="11">
        <v>284216.92</v>
      </c>
      <c r="D98" s="11">
        <v>934.84299999999996</v>
      </c>
      <c r="E98" s="11">
        <v>934.39809015025935</v>
      </c>
      <c r="F98" s="19">
        <f t="shared" si="3"/>
        <v>0.44490984974061121</v>
      </c>
      <c r="H98" s="19">
        <f>IF(G98="Y","",D98-(E98+Results!$B$5))</f>
        <v>0.44490984974061121</v>
      </c>
      <c r="I98" s="11" t="s">
        <v>48</v>
      </c>
      <c r="J98" s="19">
        <f t="shared" si="4"/>
        <v>0.44490984974061121</v>
      </c>
      <c r="K98" s="19" t="e">
        <f t="shared" si="5"/>
        <v>#N/A</v>
      </c>
      <c r="L98" s="13" t="s">
        <v>48</v>
      </c>
    </row>
    <row r="99" spans="1:12" x14ac:dyDescent="0.25">
      <c r="A99" s="11">
        <v>91</v>
      </c>
      <c r="B99" s="11">
        <v>635835.36399999994</v>
      </c>
      <c r="C99" s="11">
        <v>284187.73700000002</v>
      </c>
      <c r="D99" s="11">
        <v>933.99199999999996</v>
      </c>
      <c r="E99" s="11">
        <v>933.80272937899815</v>
      </c>
      <c r="F99" s="19">
        <f t="shared" si="3"/>
        <v>0.18927062100181047</v>
      </c>
      <c r="G99" s="12"/>
      <c r="H99" s="19">
        <f>IF(G99="Y","",D99-(E99+Results!$B$5))</f>
        <v>0.18927062100181047</v>
      </c>
      <c r="I99" s="11" t="s">
        <v>48</v>
      </c>
      <c r="J99" s="19">
        <f t="shared" si="4"/>
        <v>0.18927062100181047</v>
      </c>
      <c r="K99" s="19" t="e">
        <f t="shared" si="5"/>
        <v>#N/A</v>
      </c>
      <c r="L99" s="13" t="s">
        <v>48</v>
      </c>
    </row>
    <row r="100" spans="1:12" x14ac:dyDescent="0.25">
      <c r="A100" s="11">
        <v>92</v>
      </c>
      <c r="B100" s="11">
        <v>635782.68599999999</v>
      </c>
      <c r="C100" s="11">
        <v>284167.908</v>
      </c>
      <c r="D100" s="11">
        <v>934.41399999999999</v>
      </c>
      <c r="E100" s="11">
        <v>934.50114506431021</v>
      </c>
      <c r="F100" s="19">
        <f t="shared" si="3"/>
        <v>-8.7145064310220732E-2</v>
      </c>
      <c r="H100" s="19">
        <f>IF(G100="Y","",D100-(E100+Results!$B$5))</f>
        <v>-8.7145064310220732E-2</v>
      </c>
      <c r="I100" s="11" t="s">
        <v>48</v>
      </c>
      <c r="J100" s="19">
        <f t="shared" si="4"/>
        <v>-8.7145064310220732E-2</v>
      </c>
      <c r="K100" s="19" t="e">
        <f t="shared" si="5"/>
        <v>#N/A</v>
      </c>
      <c r="L100" s="13" t="s">
        <v>48</v>
      </c>
    </row>
    <row r="101" spans="1:12" x14ac:dyDescent="0.25">
      <c r="A101" s="11">
        <v>93</v>
      </c>
      <c r="B101" s="11">
        <v>635779.57200000004</v>
      </c>
      <c r="C101" s="11">
        <v>284131.94699999999</v>
      </c>
      <c r="D101" s="11">
        <v>931.71699999999998</v>
      </c>
      <c r="E101" s="11">
        <v>931.57142321007234</v>
      </c>
      <c r="F101" s="19">
        <f t="shared" si="3"/>
        <v>0.14557678992764522</v>
      </c>
      <c r="G101" s="12"/>
      <c r="H101" s="19">
        <f>IF(G101="Y","",D101-(E101+Results!$B$5))</f>
        <v>0.14557678992764522</v>
      </c>
      <c r="I101" s="11" t="s">
        <v>48</v>
      </c>
      <c r="J101" s="19">
        <f t="shared" si="4"/>
        <v>0.14557678992764522</v>
      </c>
      <c r="K101" s="19" t="e">
        <f t="shared" si="5"/>
        <v>#N/A</v>
      </c>
      <c r="L101" s="13" t="s">
        <v>48</v>
      </c>
    </row>
    <row r="102" spans="1:12" x14ac:dyDescent="0.25">
      <c r="A102" s="11">
        <v>94</v>
      </c>
      <c r="B102" s="11">
        <v>635816.11199999996</v>
      </c>
      <c r="C102" s="11">
        <v>284127.94199999998</v>
      </c>
      <c r="D102" s="11">
        <v>930.351</v>
      </c>
      <c r="E102" s="11">
        <v>930.58475256230201</v>
      </c>
      <c r="F102" s="19">
        <f t="shared" si="3"/>
        <v>-0.23375256230201558</v>
      </c>
      <c r="H102" s="19">
        <f>IF(G102="Y","",D102-(E102+Results!$B$5))</f>
        <v>-0.23375256230201558</v>
      </c>
      <c r="I102" s="11" t="s">
        <v>48</v>
      </c>
      <c r="J102" s="19">
        <f t="shared" si="4"/>
        <v>-0.23375256230201558</v>
      </c>
      <c r="K102" s="19" t="e">
        <f t="shared" si="5"/>
        <v>#N/A</v>
      </c>
      <c r="L102" s="13" t="s">
        <v>48</v>
      </c>
    </row>
    <row r="103" spans="1:12" x14ac:dyDescent="0.25">
      <c r="A103" s="11">
        <v>95</v>
      </c>
      <c r="B103" s="11">
        <v>635835.67599999998</v>
      </c>
      <c r="C103" s="11">
        <v>284115.022</v>
      </c>
      <c r="D103" s="11">
        <v>929.95899999999995</v>
      </c>
      <c r="E103" s="11">
        <v>929.73836071503308</v>
      </c>
      <c r="F103" s="19">
        <f t="shared" si="3"/>
        <v>0.22063928496686458</v>
      </c>
      <c r="G103" s="12"/>
      <c r="H103" s="19">
        <f>IF(G103="Y","",D103-(E103+Results!$B$5))</f>
        <v>0.22063928496686458</v>
      </c>
      <c r="I103" s="11" t="s">
        <v>48</v>
      </c>
      <c r="J103" s="19">
        <f t="shared" si="4"/>
        <v>0.22063928496686458</v>
      </c>
      <c r="K103" s="19" t="e">
        <f t="shared" si="5"/>
        <v>#N/A</v>
      </c>
      <c r="L103" s="13" t="s">
        <v>48</v>
      </c>
    </row>
    <row r="104" spans="1:12" x14ac:dyDescent="0.25">
      <c r="A104" s="11">
        <v>96</v>
      </c>
      <c r="B104" s="11">
        <v>635854.12</v>
      </c>
      <c r="C104" s="11">
        <v>284149.03399999999</v>
      </c>
      <c r="D104" s="11">
        <v>931.91800000000001</v>
      </c>
      <c r="E104" s="11">
        <v>931.66098864845685</v>
      </c>
      <c r="F104" s="19">
        <f t="shared" si="3"/>
        <v>0.2570113515431558</v>
      </c>
      <c r="H104" s="19">
        <f>IF(G104="Y","",D104-(E104+Results!$B$5))</f>
        <v>0.2570113515431558</v>
      </c>
      <c r="I104" s="11" t="s">
        <v>48</v>
      </c>
      <c r="J104" s="19">
        <f t="shared" si="4"/>
        <v>0.2570113515431558</v>
      </c>
      <c r="K104" s="19" t="e">
        <f t="shared" si="5"/>
        <v>#N/A</v>
      </c>
      <c r="L104" s="13" t="s">
        <v>48</v>
      </c>
    </row>
    <row r="105" spans="1:12" x14ac:dyDescent="0.25">
      <c r="A105" s="11">
        <v>97</v>
      </c>
      <c r="B105" s="11">
        <v>635860.04599999997</v>
      </c>
      <c r="C105" s="11">
        <v>284091.51899999997</v>
      </c>
      <c r="D105" s="11">
        <v>927.83</v>
      </c>
      <c r="E105" s="11">
        <v>927.98728219540499</v>
      </c>
      <c r="F105" s="19">
        <f t="shared" si="3"/>
        <v>-0.15728219540494592</v>
      </c>
      <c r="G105" s="12"/>
      <c r="H105" s="19">
        <f>IF(G105="Y","",D105-(E105+Results!$B$5))</f>
        <v>-0.15728219540494592</v>
      </c>
      <c r="I105" s="11" t="s">
        <v>48</v>
      </c>
      <c r="J105" s="19">
        <f t="shared" si="4"/>
        <v>-0.15728219540494592</v>
      </c>
      <c r="K105" s="19" t="e">
        <f t="shared" si="5"/>
        <v>#N/A</v>
      </c>
      <c r="L105" s="13" t="s">
        <v>48</v>
      </c>
    </row>
    <row r="106" spans="1:12" x14ac:dyDescent="0.25">
      <c r="A106" s="11">
        <v>98</v>
      </c>
      <c r="B106" s="11">
        <v>635863.69999999995</v>
      </c>
      <c r="C106" s="11">
        <v>284057.31699999998</v>
      </c>
      <c r="D106" s="11">
        <v>925.27800000000002</v>
      </c>
      <c r="E106" s="11">
        <v>925.25535481788518</v>
      </c>
      <c r="F106" s="19">
        <f t="shared" si="3"/>
        <v>2.264518211484301E-2</v>
      </c>
      <c r="H106" s="19">
        <f>IF(G106="Y","",D106-(E106+Results!$B$5))</f>
        <v>2.264518211484301E-2</v>
      </c>
      <c r="I106" s="11" t="s">
        <v>48</v>
      </c>
      <c r="J106" s="19">
        <f t="shared" si="4"/>
        <v>2.264518211484301E-2</v>
      </c>
      <c r="K106" s="19" t="e">
        <f t="shared" si="5"/>
        <v>#N/A</v>
      </c>
      <c r="L106" s="13" t="s">
        <v>48</v>
      </c>
    </row>
    <row r="107" spans="1:12" x14ac:dyDescent="0.25">
      <c r="A107" s="11">
        <v>99</v>
      </c>
      <c r="B107" s="11">
        <v>635837</v>
      </c>
      <c r="C107" s="11">
        <v>284048.59399999998</v>
      </c>
      <c r="D107" s="11">
        <v>925.63099999999997</v>
      </c>
      <c r="E107" s="11">
        <v>925.36597977678912</v>
      </c>
      <c r="F107" s="19">
        <f t="shared" si="3"/>
        <v>0.26502022321085406</v>
      </c>
      <c r="G107" s="12"/>
      <c r="H107" s="19">
        <f>IF(G107="Y","",D107-(E107+Results!$B$5))</f>
        <v>0.26502022321085406</v>
      </c>
      <c r="I107" s="11" t="s">
        <v>48</v>
      </c>
      <c r="J107" s="19">
        <f t="shared" si="4"/>
        <v>0.26502022321085406</v>
      </c>
      <c r="K107" s="19" t="e">
        <f t="shared" si="5"/>
        <v>#N/A</v>
      </c>
      <c r="L107" s="13" t="s">
        <v>48</v>
      </c>
    </row>
    <row r="108" spans="1:12" x14ac:dyDescent="0.25">
      <c r="A108" s="11">
        <v>100</v>
      </c>
      <c r="B108" s="11">
        <v>635857.18500000006</v>
      </c>
      <c r="C108" s="11">
        <v>284023.74599999998</v>
      </c>
      <c r="D108" s="11">
        <v>923.85900000000004</v>
      </c>
      <c r="E108" s="11">
        <v>923.75240445865074</v>
      </c>
      <c r="F108" s="19">
        <f t="shared" si="3"/>
        <v>0.10659554134929294</v>
      </c>
      <c r="H108" s="19">
        <f>IF(G108="Y","",D108-(E108+Results!$B$5))</f>
        <v>0.10659554134929294</v>
      </c>
      <c r="I108" s="11" t="s">
        <v>48</v>
      </c>
      <c r="J108" s="19">
        <f t="shared" si="4"/>
        <v>0.10659554134929294</v>
      </c>
      <c r="K108" s="19" t="e">
        <f t="shared" si="5"/>
        <v>#N/A</v>
      </c>
      <c r="L108" s="13" t="s">
        <v>48</v>
      </c>
    </row>
    <row r="109" spans="1:12" x14ac:dyDescent="0.25">
      <c r="A109" s="11">
        <v>101</v>
      </c>
      <c r="B109" s="11">
        <v>635808.54399999999</v>
      </c>
      <c r="C109" s="11">
        <v>284081.83500000002</v>
      </c>
      <c r="D109" s="11">
        <v>927.20100000000002</v>
      </c>
      <c r="E109" s="11">
        <v>927.38002170699292</v>
      </c>
      <c r="F109" s="19">
        <f t="shared" si="3"/>
        <v>-0.17902170699289854</v>
      </c>
      <c r="G109" s="12"/>
      <c r="H109" s="19">
        <f>IF(G109="Y","",D109-(E109+Results!$B$5))</f>
        <v>-0.17902170699289854</v>
      </c>
      <c r="I109" s="11" t="s">
        <v>48</v>
      </c>
      <c r="J109" s="19">
        <f t="shared" si="4"/>
        <v>-0.17902170699289854</v>
      </c>
      <c r="K109" s="19" t="e">
        <f t="shared" si="5"/>
        <v>#N/A</v>
      </c>
      <c r="L109" s="13" t="s">
        <v>48</v>
      </c>
    </row>
    <row r="110" spans="1:12" x14ac:dyDescent="0.25">
      <c r="A110" s="11">
        <v>102</v>
      </c>
      <c r="B110" s="11">
        <v>635768.72499999998</v>
      </c>
      <c r="C110" s="11">
        <v>284071.95400000003</v>
      </c>
      <c r="D110" s="11">
        <v>925.73199999999997</v>
      </c>
      <c r="E110" s="11">
        <v>925.88406363137562</v>
      </c>
      <c r="F110" s="19">
        <f t="shared" si="3"/>
        <v>-0.15206363137565404</v>
      </c>
      <c r="H110" s="19">
        <f>IF(G110="Y","",D110-(E110+Results!$B$5))</f>
        <v>-0.15206363137565404</v>
      </c>
      <c r="I110" s="11" t="s">
        <v>48</v>
      </c>
      <c r="J110" s="19">
        <f t="shared" si="4"/>
        <v>-0.15206363137565404</v>
      </c>
      <c r="K110" s="19" t="e">
        <f t="shared" si="5"/>
        <v>#N/A</v>
      </c>
      <c r="L110" s="13" t="s">
        <v>48</v>
      </c>
    </row>
    <row r="111" spans="1:12" x14ac:dyDescent="0.25">
      <c r="A111" s="11">
        <v>103</v>
      </c>
      <c r="B111" s="11">
        <v>635771.81999999995</v>
      </c>
      <c r="C111" s="11">
        <v>284028.26799999998</v>
      </c>
      <c r="D111" s="11">
        <v>921.49699999999996</v>
      </c>
      <c r="E111" s="11">
        <v>921.82139224323464</v>
      </c>
      <c r="F111" s="19">
        <f t="shared" si="3"/>
        <v>-0.32439224323468352</v>
      </c>
      <c r="G111" s="12"/>
      <c r="H111" s="19">
        <f>IF(G111="Y","",D111-(E111+Results!$B$5))</f>
        <v>-0.32439224323468352</v>
      </c>
      <c r="I111" s="11" t="s">
        <v>48</v>
      </c>
      <c r="J111" s="19">
        <f t="shared" si="4"/>
        <v>-0.32439224323468352</v>
      </c>
      <c r="K111" s="19" t="e">
        <f t="shared" si="5"/>
        <v>#N/A</v>
      </c>
      <c r="L111" s="13" t="s">
        <v>48</v>
      </c>
    </row>
    <row r="112" spans="1:12" x14ac:dyDescent="0.25">
      <c r="A112" s="11">
        <v>104</v>
      </c>
      <c r="B112" s="11">
        <v>635787.52500000002</v>
      </c>
      <c r="C112" s="11">
        <v>283994.027</v>
      </c>
      <c r="D112" s="11">
        <v>918.91600000000005</v>
      </c>
      <c r="E112" s="11">
        <v>919.3133983278467</v>
      </c>
      <c r="F112" s="19">
        <f t="shared" si="3"/>
        <v>-0.39739832784664486</v>
      </c>
      <c r="H112" s="19">
        <f>IF(G112="Y","",D112-(E112+Results!$B$5))</f>
        <v>-0.39739832784664486</v>
      </c>
      <c r="I112" s="11" t="s">
        <v>48</v>
      </c>
      <c r="J112" s="19">
        <f t="shared" si="4"/>
        <v>-0.39739832784664486</v>
      </c>
      <c r="K112" s="19" t="e">
        <f t="shared" si="5"/>
        <v>#N/A</v>
      </c>
      <c r="L112" s="13" t="s">
        <v>48</v>
      </c>
    </row>
    <row r="113" spans="1:12" x14ac:dyDescent="0.25">
      <c r="A113" s="11">
        <v>105</v>
      </c>
      <c r="B113" s="11">
        <v>635754.103</v>
      </c>
      <c r="C113" s="11">
        <v>283950.33600000001</v>
      </c>
      <c r="D113" s="11">
        <v>914.51400000000001</v>
      </c>
      <c r="E113" s="11">
        <v>914.55999276076261</v>
      </c>
      <c r="F113" s="19">
        <f t="shared" si="3"/>
        <v>-4.5992760762601392E-2</v>
      </c>
      <c r="G113" s="12"/>
      <c r="H113" s="19">
        <f>IF(G113="Y","",D113-(E113+Results!$B$5))</f>
        <v>-4.5992760762601392E-2</v>
      </c>
      <c r="I113" s="11" t="s">
        <v>48</v>
      </c>
      <c r="J113" s="19">
        <f t="shared" si="4"/>
        <v>-4.5992760762601392E-2</v>
      </c>
      <c r="K113" s="19" t="e">
        <f t="shared" si="5"/>
        <v>#N/A</v>
      </c>
      <c r="L113" s="13" t="s">
        <v>48</v>
      </c>
    </row>
    <row r="114" spans="1:12" x14ac:dyDescent="0.25">
      <c r="A114" s="11">
        <v>106</v>
      </c>
      <c r="B114" s="11">
        <v>635775.69499999995</v>
      </c>
      <c r="C114" s="11">
        <v>283918.46600000001</v>
      </c>
      <c r="D114" s="11">
        <v>912.65800000000002</v>
      </c>
      <c r="E114" s="11">
        <v>912.6870588191581</v>
      </c>
      <c r="F114" s="19">
        <f t="shared" si="3"/>
        <v>-2.9058819158080951E-2</v>
      </c>
      <c r="H114" s="19">
        <f>IF(G114="Y","",D114-(E114+Results!$B$5))</f>
        <v>-2.9058819158080951E-2</v>
      </c>
      <c r="I114" s="11" t="s">
        <v>48</v>
      </c>
      <c r="J114" s="19">
        <f t="shared" si="4"/>
        <v>-2.9058819158080951E-2</v>
      </c>
      <c r="K114" s="19" t="e">
        <f t="shared" si="5"/>
        <v>#N/A</v>
      </c>
      <c r="L114" s="13" t="s">
        <v>48</v>
      </c>
    </row>
    <row r="115" spans="1:12" x14ac:dyDescent="0.25">
      <c r="A115" s="11">
        <v>107</v>
      </c>
      <c r="B115" s="11">
        <v>635757.00800000003</v>
      </c>
      <c r="C115" s="11">
        <v>283881.739</v>
      </c>
      <c r="D115" s="11">
        <v>909.18299999999999</v>
      </c>
      <c r="E115" s="11">
        <v>909.22967375307439</v>
      </c>
      <c r="F115" s="19">
        <f t="shared" si="3"/>
        <v>-4.6673753074401247E-2</v>
      </c>
      <c r="G115" s="12"/>
      <c r="H115" s="19">
        <f>IF(G115="Y","",D115-(E115+Results!$B$5))</f>
        <v>-4.6673753074401247E-2</v>
      </c>
      <c r="I115" s="11" t="s">
        <v>48</v>
      </c>
      <c r="J115" s="19">
        <f t="shared" si="4"/>
        <v>-4.6673753074401247E-2</v>
      </c>
      <c r="K115" s="19" t="e">
        <f t="shared" si="5"/>
        <v>#N/A</v>
      </c>
      <c r="L115" s="13" t="s">
        <v>48</v>
      </c>
    </row>
    <row r="116" spans="1:12" x14ac:dyDescent="0.25">
      <c r="A116" s="11">
        <v>108</v>
      </c>
      <c r="B116" s="11">
        <v>635779.70799999998</v>
      </c>
      <c r="C116" s="11">
        <v>283855.52600000001</v>
      </c>
      <c r="D116" s="11">
        <v>908.38499999999999</v>
      </c>
      <c r="E116" s="11">
        <v>908.60089710917214</v>
      </c>
      <c r="F116" s="19">
        <f t="shared" si="3"/>
        <v>-0.21589710917214688</v>
      </c>
      <c r="H116" s="19">
        <f>IF(G116="Y","",D116-(E116+Results!$B$5))</f>
        <v>-0.21589710917214688</v>
      </c>
      <c r="I116" s="11" t="s">
        <v>48</v>
      </c>
      <c r="J116" s="19">
        <f t="shared" si="4"/>
        <v>-0.21589710917214688</v>
      </c>
      <c r="K116" s="19" t="e">
        <f t="shared" si="5"/>
        <v>#N/A</v>
      </c>
      <c r="L116" s="13" t="s">
        <v>48</v>
      </c>
    </row>
    <row r="117" spans="1:12" x14ac:dyDescent="0.25">
      <c r="A117" s="11">
        <v>109</v>
      </c>
      <c r="B117" s="11">
        <v>635759.83700000006</v>
      </c>
      <c r="C117" s="11">
        <v>283820.01799999998</v>
      </c>
      <c r="D117" s="11">
        <v>904.79600000000005</v>
      </c>
      <c r="E117" s="11">
        <v>904.9859527981198</v>
      </c>
      <c r="F117" s="19">
        <f t="shared" si="3"/>
        <v>-0.18995279811974797</v>
      </c>
      <c r="G117" s="12"/>
      <c r="H117" s="19">
        <f>IF(G117="Y","",D117-(E117+Results!$B$5))</f>
        <v>-0.18995279811974797</v>
      </c>
      <c r="I117" s="11" t="s">
        <v>48</v>
      </c>
      <c r="J117" s="19">
        <f t="shared" si="4"/>
        <v>-0.18995279811974797</v>
      </c>
      <c r="K117" s="19" t="e">
        <f t="shared" si="5"/>
        <v>#N/A</v>
      </c>
      <c r="L117" s="13" t="s">
        <v>48</v>
      </c>
    </row>
    <row r="118" spans="1:12" x14ac:dyDescent="0.25">
      <c r="A118" s="11">
        <v>110</v>
      </c>
      <c r="B118" s="11">
        <v>635778.42200000002</v>
      </c>
      <c r="C118" s="11">
        <v>283799.84700000001</v>
      </c>
      <c r="D118" s="11">
        <v>904.04600000000005</v>
      </c>
      <c r="E118" s="11">
        <v>904.10253024521069</v>
      </c>
      <c r="F118" s="19">
        <f t="shared" si="3"/>
        <v>-5.6530245210637986E-2</v>
      </c>
      <c r="H118" s="19">
        <f>IF(G118="Y","",D118-(E118+Results!$B$5))</f>
        <v>-5.6530245210637986E-2</v>
      </c>
      <c r="I118" s="11" t="s">
        <v>48</v>
      </c>
      <c r="J118" s="19">
        <f t="shared" si="4"/>
        <v>-5.6530245210637986E-2</v>
      </c>
      <c r="K118" s="19" t="e">
        <f t="shared" si="5"/>
        <v>#N/A</v>
      </c>
      <c r="L118" s="13" t="s">
        <v>48</v>
      </c>
    </row>
    <row r="119" spans="1:12" x14ac:dyDescent="0.25">
      <c r="A119" s="11">
        <v>111</v>
      </c>
      <c r="B119" s="11">
        <v>635761.23699999996</v>
      </c>
      <c r="C119" s="11">
        <v>283767.49099999998</v>
      </c>
      <c r="D119" s="11">
        <v>901.23699999999997</v>
      </c>
      <c r="E119" s="11">
        <v>901.40630607655328</v>
      </c>
      <c r="F119" s="19">
        <f t="shared" si="3"/>
        <v>-0.16930607655331187</v>
      </c>
      <c r="G119" s="12"/>
      <c r="H119" s="19">
        <f>IF(G119="Y","",D119-(E119+Results!$B$5))</f>
        <v>-0.16930607655331187</v>
      </c>
      <c r="I119" s="11" t="s">
        <v>48</v>
      </c>
      <c r="J119" s="19">
        <f t="shared" si="4"/>
        <v>-0.16930607655331187</v>
      </c>
      <c r="K119" s="19" t="e">
        <f t="shared" si="5"/>
        <v>#N/A</v>
      </c>
      <c r="L119" s="13" t="s">
        <v>48</v>
      </c>
    </row>
    <row r="120" spans="1:12" x14ac:dyDescent="0.25">
      <c r="A120" s="11">
        <v>112</v>
      </c>
      <c r="B120" s="11">
        <v>635755.69700000004</v>
      </c>
      <c r="C120" s="11">
        <v>283742.95899999997</v>
      </c>
      <c r="D120" s="11">
        <v>899.44</v>
      </c>
      <c r="E120" s="11">
        <v>899.71999715470542</v>
      </c>
      <c r="F120" s="19">
        <f t="shared" si="3"/>
        <v>-0.27999715470537012</v>
      </c>
      <c r="H120" s="19">
        <f>IF(G120="Y","",D120-(E120+Results!$B$5))</f>
        <v>-0.27999715470537012</v>
      </c>
      <c r="I120" s="11" t="s">
        <v>48</v>
      </c>
      <c r="J120" s="19">
        <f t="shared" si="4"/>
        <v>-0.27999715470537012</v>
      </c>
      <c r="K120" s="19" t="e">
        <f t="shared" si="5"/>
        <v>#N/A</v>
      </c>
      <c r="L120" s="13" t="s">
        <v>48</v>
      </c>
    </row>
    <row r="121" spans="1:12" x14ac:dyDescent="0.25">
      <c r="A121" s="11">
        <v>113</v>
      </c>
      <c r="B121" s="11">
        <v>635787.34</v>
      </c>
      <c r="C121" s="11">
        <v>283758.84700000001</v>
      </c>
      <c r="D121" s="11">
        <v>902.12099999999998</v>
      </c>
      <c r="E121" s="11">
        <v>902.31851068783158</v>
      </c>
      <c r="F121" s="19">
        <f t="shared" si="3"/>
        <v>-0.19751068783159553</v>
      </c>
      <c r="G121" s="12"/>
      <c r="H121" s="19">
        <f>IF(G121="Y","",D121-(E121+Results!$B$5))</f>
        <v>-0.19751068783159553</v>
      </c>
      <c r="I121" s="11" t="s">
        <v>48</v>
      </c>
      <c r="J121" s="19">
        <f t="shared" si="4"/>
        <v>-0.19751068783159553</v>
      </c>
      <c r="K121" s="19" t="e">
        <f t="shared" si="5"/>
        <v>#N/A</v>
      </c>
      <c r="L121" s="13" t="s">
        <v>48</v>
      </c>
    </row>
    <row r="122" spans="1:12" x14ac:dyDescent="0.25">
      <c r="A122" s="11">
        <v>114</v>
      </c>
      <c r="B122" s="11">
        <v>635811.49</v>
      </c>
      <c r="C122" s="11">
        <v>283769.74699999997</v>
      </c>
      <c r="D122" s="11">
        <v>903.47</v>
      </c>
      <c r="E122" s="11">
        <v>903.62919597283826</v>
      </c>
      <c r="F122" s="19">
        <f t="shared" si="3"/>
        <v>-0.1591959728382335</v>
      </c>
      <c r="H122" s="19">
        <f>IF(G122="Y","",D122-(E122+Results!$B$5))</f>
        <v>-0.1591959728382335</v>
      </c>
      <c r="I122" s="11" t="s">
        <v>48</v>
      </c>
      <c r="J122" s="19">
        <f t="shared" si="4"/>
        <v>-0.1591959728382335</v>
      </c>
      <c r="K122" s="19" t="e">
        <f t="shared" si="5"/>
        <v>#N/A</v>
      </c>
      <c r="L122" s="13" t="s">
        <v>48</v>
      </c>
    </row>
    <row r="123" spans="1:12" x14ac:dyDescent="0.25">
      <c r="A123" s="11">
        <v>115</v>
      </c>
      <c r="B123" s="11">
        <v>635839.63600000006</v>
      </c>
      <c r="C123" s="11">
        <v>283772.21000000002</v>
      </c>
      <c r="D123" s="11">
        <v>904.94</v>
      </c>
      <c r="E123" s="11">
        <v>904.6786699826846</v>
      </c>
      <c r="F123" s="19">
        <f t="shared" si="3"/>
        <v>0.26133001731545846</v>
      </c>
      <c r="G123" s="12"/>
      <c r="H123" s="19">
        <f>IF(G123="Y","",D123-(E123+Results!$B$5))</f>
        <v>0.26133001731545846</v>
      </c>
      <c r="I123" s="11" t="s">
        <v>48</v>
      </c>
      <c r="J123" s="19">
        <f t="shared" si="4"/>
        <v>0.26133001731545846</v>
      </c>
      <c r="K123" s="19" t="e">
        <f t="shared" si="5"/>
        <v>#N/A</v>
      </c>
      <c r="L123" s="13" t="s">
        <v>48</v>
      </c>
    </row>
    <row r="124" spans="1:12" x14ac:dyDescent="0.25">
      <c r="A124" s="11">
        <v>116</v>
      </c>
      <c r="B124" s="11">
        <v>635858.64099999995</v>
      </c>
      <c r="C124" s="11">
        <v>283824.55300000001</v>
      </c>
      <c r="D124" s="11">
        <v>907.92600000000004</v>
      </c>
      <c r="E124" s="11">
        <v>907.73567035472786</v>
      </c>
      <c r="F124" s="19">
        <f t="shared" si="3"/>
        <v>0.1903296452721861</v>
      </c>
      <c r="H124" s="19">
        <f>IF(G124="Y","",D124-(E124+Results!$B$5))</f>
        <v>0.1903296452721861</v>
      </c>
      <c r="I124" s="11" t="s">
        <v>48</v>
      </c>
      <c r="J124" s="19">
        <f t="shared" si="4"/>
        <v>0.1903296452721861</v>
      </c>
      <c r="K124" s="19" t="e">
        <f t="shared" si="5"/>
        <v>#N/A</v>
      </c>
      <c r="L124" s="13" t="s">
        <v>48</v>
      </c>
    </row>
    <row r="125" spans="1:12" x14ac:dyDescent="0.25">
      <c r="A125" s="11">
        <v>117</v>
      </c>
      <c r="B125" s="11">
        <v>635840.46799999999</v>
      </c>
      <c r="C125" s="11">
        <v>283850.85700000002</v>
      </c>
      <c r="D125" s="11">
        <v>910.65</v>
      </c>
      <c r="E125" s="11">
        <v>910.39588762774292</v>
      </c>
      <c r="F125" s="19">
        <f t="shared" si="3"/>
        <v>0.25411237225705463</v>
      </c>
      <c r="G125" s="12"/>
      <c r="H125" s="19">
        <f>IF(G125="Y","",D125-(E125+Results!$B$5))</f>
        <v>0.25411237225705463</v>
      </c>
      <c r="I125" s="11" t="s">
        <v>48</v>
      </c>
      <c r="J125" s="19">
        <f t="shared" si="4"/>
        <v>0.25411237225705463</v>
      </c>
      <c r="K125" s="19" t="e">
        <f t="shared" si="5"/>
        <v>#N/A</v>
      </c>
      <c r="L125" s="13" t="s">
        <v>48</v>
      </c>
    </row>
    <row r="126" spans="1:12" x14ac:dyDescent="0.25">
      <c r="A126" s="11">
        <v>118</v>
      </c>
      <c r="B126" s="11">
        <v>635839.76899999997</v>
      </c>
      <c r="C126" s="11">
        <v>283905.93699999998</v>
      </c>
      <c r="D126" s="11">
        <v>914.98699999999997</v>
      </c>
      <c r="E126" s="11">
        <v>914.62356575828051</v>
      </c>
      <c r="F126" s="19">
        <f t="shared" si="3"/>
        <v>0.36343424171946026</v>
      </c>
      <c r="H126" s="19">
        <f>IF(G126="Y","",D126-(E126+Results!$B$5))</f>
        <v>0.36343424171946026</v>
      </c>
      <c r="I126" s="11" t="s">
        <v>48</v>
      </c>
      <c r="J126" s="19">
        <f t="shared" si="4"/>
        <v>0.36343424171946026</v>
      </c>
      <c r="K126" s="19" t="e">
        <f t="shared" si="5"/>
        <v>#N/A</v>
      </c>
      <c r="L126" s="13" t="s">
        <v>48</v>
      </c>
    </row>
    <row r="127" spans="1:12" x14ac:dyDescent="0.25">
      <c r="A127" s="11">
        <v>119</v>
      </c>
      <c r="B127" s="11">
        <v>635857.88699999999</v>
      </c>
      <c r="C127" s="11">
        <v>283933.87400000001</v>
      </c>
      <c r="D127" s="11">
        <v>916.404</v>
      </c>
      <c r="E127" s="11">
        <v>916.40813835516099</v>
      </c>
      <c r="F127" s="19">
        <f t="shared" si="3"/>
        <v>-4.138355160989704E-3</v>
      </c>
      <c r="G127" s="12"/>
      <c r="H127" s="19">
        <f>IF(G127="Y","",D127-(E127+Results!$B$5))</f>
        <v>-4.138355160989704E-3</v>
      </c>
      <c r="I127" s="11" t="s">
        <v>48</v>
      </c>
      <c r="J127" s="19">
        <f t="shared" si="4"/>
        <v>-4.138355160989704E-3</v>
      </c>
      <c r="K127" s="19" t="e">
        <f t="shared" si="5"/>
        <v>#N/A</v>
      </c>
      <c r="L127" s="13" t="s">
        <v>48</v>
      </c>
    </row>
    <row r="128" spans="1:12" x14ac:dyDescent="0.25">
      <c r="A128" s="11">
        <v>122</v>
      </c>
      <c r="B128" s="11">
        <v>637218.24300000002</v>
      </c>
      <c r="C128" s="11">
        <v>283577.97399999999</v>
      </c>
      <c r="D128" s="11">
        <v>896.54600000000005</v>
      </c>
      <c r="E128" s="11">
        <v>896.75935339179523</v>
      </c>
      <c r="F128" s="19">
        <f t="shared" si="3"/>
        <v>-0.21335339179518087</v>
      </c>
      <c r="H128" s="19">
        <f>IF(G128="Y","",D128-(E128+Results!$B$5))</f>
        <v>-0.21335339179518087</v>
      </c>
      <c r="I128" s="11" t="s">
        <v>51</v>
      </c>
      <c r="J128" s="19" t="e">
        <f t="shared" si="4"/>
        <v>#N/A</v>
      </c>
      <c r="K128" s="19">
        <f t="shared" si="5"/>
        <v>-0.21335339179518087</v>
      </c>
      <c r="L128" s="13" t="s">
        <v>51</v>
      </c>
    </row>
    <row r="129" spans="1:12" x14ac:dyDescent="0.25">
      <c r="A129" s="11">
        <v>123</v>
      </c>
      <c r="B129" s="11">
        <v>637199.88199999998</v>
      </c>
      <c r="C129" s="11">
        <v>283566.68900000001</v>
      </c>
      <c r="D129" s="11">
        <v>896.87199999999996</v>
      </c>
      <c r="E129" s="11">
        <v>896.96145623376628</v>
      </c>
      <c r="F129" s="19">
        <f t="shared" si="3"/>
        <v>-8.9456233766327387E-2</v>
      </c>
      <c r="G129" s="12"/>
      <c r="H129" s="19">
        <f>IF(G129="Y","",D129-(E129+Results!$B$5))</f>
        <v>-8.9456233766327387E-2</v>
      </c>
      <c r="I129" s="11" t="s">
        <v>51</v>
      </c>
      <c r="J129" s="19" t="e">
        <f t="shared" si="4"/>
        <v>#N/A</v>
      </c>
      <c r="K129" s="19">
        <f t="shared" si="5"/>
        <v>-8.9456233766327387E-2</v>
      </c>
      <c r="L129" s="13" t="s">
        <v>51</v>
      </c>
    </row>
    <row r="130" spans="1:12" x14ac:dyDescent="0.25">
      <c r="A130" s="11">
        <v>124</v>
      </c>
      <c r="B130" s="11">
        <v>637201.38500000001</v>
      </c>
      <c r="C130" s="11">
        <v>283537.94400000002</v>
      </c>
      <c r="D130" s="11">
        <v>895.72500000000002</v>
      </c>
      <c r="E130" s="11">
        <v>895.76597939115015</v>
      </c>
      <c r="F130" s="19">
        <f t="shared" si="3"/>
        <v>-4.097939115013105E-2</v>
      </c>
      <c r="H130" s="19">
        <f>IF(G130="Y","",D130-(E130+Results!$B$5))</f>
        <v>-4.097939115013105E-2</v>
      </c>
      <c r="I130" s="11" t="s">
        <v>51</v>
      </c>
      <c r="J130" s="19" t="e">
        <f t="shared" si="4"/>
        <v>#N/A</v>
      </c>
      <c r="K130" s="19">
        <f t="shared" si="5"/>
        <v>-4.097939115013105E-2</v>
      </c>
      <c r="L130" s="13" t="s">
        <v>51</v>
      </c>
    </row>
    <row r="131" spans="1:12" x14ac:dyDescent="0.25">
      <c r="A131" s="11">
        <v>125</v>
      </c>
      <c r="B131" s="11">
        <v>637201.76</v>
      </c>
      <c r="C131" s="11">
        <v>283508.21500000003</v>
      </c>
      <c r="D131" s="11">
        <v>894.51099999999997</v>
      </c>
      <c r="E131" s="11">
        <v>894.61229335984797</v>
      </c>
      <c r="F131" s="19">
        <f t="shared" si="3"/>
        <v>-0.10129335984800036</v>
      </c>
      <c r="G131" s="12"/>
      <c r="H131" s="19">
        <f>IF(G131="Y","",D131-(E131+Results!$B$5))</f>
        <v>-0.10129335984800036</v>
      </c>
      <c r="I131" s="11" t="s">
        <v>51</v>
      </c>
      <c r="J131" s="19" t="e">
        <f t="shared" si="4"/>
        <v>#N/A</v>
      </c>
      <c r="K131" s="19">
        <f t="shared" si="5"/>
        <v>-0.10129335984800036</v>
      </c>
      <c r="L131" s="13" t="s">
        <v>51</v>
      </c>
    </row>
    <row r="132" spans="1:12" x14ac:dyDescent="0.25">
      <c r="A132" s="11">
        <v>126</v>
      </c>
      <c r="B132" s="11">
        <v>637222.10699999996</v>
      </c>
      <c r="C132" s="11">
        <v>283498.20500000002</v>
      </c>
      <c r="D132" s="11">
        <v>894.30100000000004</v>
      </c>
      <c r="E132" s="11">
        <v>894.5771172908909</v>
      </c>
      <c r="F132" s="19">
        <f t="shared" si="3"/>
        <v>-0.27611729089085202</v>
      </c>
      <c r="H132" s="19">
        <f>IF(G132="Y","",D132-(E132+Results!$B$5))</f>
        <v>-0.27611729089085202</v>
      </c>
      <c r="I132" s="11" t="s">
        <v>51</v>
      </c>
      <c r="J132" s="19" t="e">
        <f t="shared" si="4"/>
        <v>#N/A</v>
      </c>
      <c r="K132" s="19">
        <f t="shared" si="5"/>
        <v>-0.27611729089085202</v>
      </c>
      <c r="L132" s="13" t="s">
        <v>51</v>
      </c>
    </row>
    <row r="133" spans="1:12" x14ac:dyDescent="0.25">
      <c r="A133" s="11">
        <v>127</v>
      </c>
      <c r="B133" s="11">
        <v>637231.75800000003</v>
      </c>
      <c r="C133" s="11">
        <v>283471.19199999998</v>
      </c>
      <c r="D133" s="11">
        <v>893.97799999999995</v>
      </c>
      <c r="E133" s="11">
        <v>894.25798264629657</v>
      </c>
      <c r="F133" s="19">
        <f t="shared" si="3"/>
        <v>-0.27998264629661662</v>
      </c>
      <c r="G133" s="12"/>
      <c r="H133" s="19">
        <f>IF(G133="Y","",D133-(E133+Results!$B$5))</f>
        <v>-0.27998264629661662</v>
      </c>
      <c r="I133" s="11" t="s">
        <v>51</v>
      </c>
      <c r="J133" s="19" t="e">
        <f t="shared" si="4"/>
        <v>#N/A</v>
      </c>
      <c r="K133" s="19">
        <f t="shared" si="5"/>
        <v>-0.27998264629661662</v>
      </c>
      <c r="L133" s="13" t="s">
        <v>51</v>
      </c>
    </row>
    <row r="134" spans="1:12" x14ac:dyDescent="0.25">
      <c r="A134" s="11">
        <v>128</v>
      </c>
      <c r="B134" s="11">
        <v>637200.76399999997</v>
      </c>
      <c r="C134" s="11">
        <v>283484.429</v>
      </c>
      <c r="D134" s="11">
        <v>893.54300000000001</v>
      </c>
      <c r="E134" s="11">
        <v>893.63729151814562</v>
      </c>
      <c r="F134" s="19">
        <f t="shared" si="3"/>
        <v>-9.4291518145610098E-2</v>
      </c>
      <c r="H134" s="19">
        <f>IF(G134="Y","",D134-(E134+Results!$B$5))</f>
        <v>-9.4291518145610098E-2</v>
      </c>
      <c r="I134" s="11" t="s">
        <v>51</v>
      </c>
      <c r="J134" s="19" t="e">
        <f t="shared" si="4"/>
        <v>#N/A</v>
      </c>
      <c r="K134" s="19">
        <f t="shared" si="5"/>
        <v>-9.4291518145610098E-2</v>
      </c>
      <c r="L134" s="13" t="s">
        <v>51</v>
      </c>
    </row>
    <row r="135" spans="1:12" x14ac:dyDescent="0.25">
      <c r="A135" s="11">
        <v>129</v>
      </c>
      <c r="B135" s="11">
        <v>637200.49600000004</v>
      </c>
      <c r="C135" s="11">
        <v>283449.62599999999</v>
      </c>
      <c r="D135" s="11">
        <v>892.01199999999994</v>
      </c>
      <c r="E135" s="11">
        <v>892.24663425316783</v>
      </c>
      <c r="F135" s="19">
        <f t="shared" si="3"/>
        <v>-0.23463425316788289</v>
      </c>
      <c r="G135" s="12"/>
      <c r="H135" s="19">
        <f>IF(G135="Y","",D135-(E135+Results!$B$5))</f>
        <v>-0.23463425316788289</v>
      </c>
      <c r="I135" s="11" t="s">
        <v>51</v>
      </c>
      <c r="J135" s="19" t="e">
        <f t="shared" si="4"/>
        <v>#N/A</v>
      </c>
      <c r="K135" s="19">
        <f t="shared" si="5"/>
        <v>-0.23463425316788289</v>
      </c>
      <c r="L135" s="13" t="s">
        <v>51</v>
      </c>
    </row>
    <row r="136" spans="1:12" x14ac:dyDescent="0.25">
      <c r="A136" s="11">
        <v>130</v>
      </c>
      <c r="B136" s="11">
        <v>637228.17200000002</v>
      </c>
      <c r="C136" s="11">
        <v>283437.685</v>
      </c>
      <c r="D136" s="11">
        <v>891.81299999999999</v>
      </c>
      <c r="E136" s="11">
        <v>891.97283681915542</v>
      </c>
      <c r="F136" s="19">
        <f t="shared" si="3"/>
        <v>-0.15983681915543002</v>
      </c>
      <c r="H136" s="19">
        <f>IF(G136="Y","",D136-(E136+Results!$B$5))</f>
        <v>-0.15983681915543002</v>
      </c>
      <c r="I136" s="11" t="s">
        <v>51</v>
      </c>
      <c r="J136" s="19" t="e">
        <f t="shared" si="4"/>
        <v>#N/A</v>
      </c>
      <c r="K136" s="19">
        <f t="shared" si="5"/>
        <v>-0.15983681915543002</v>
      </c>
      <c r="L136" s="13" t="s">
        <v>51</v>
      </c>
    </row>
    <row r="137" spans="1:12" x14ac:dyDescent="0.25">
      <c r="A137" s="11">
        <v>133</v>
      </c>
      <c r="B137" s="11">
        <v>637282.67099999997</v>
      </c>
      <c r="C137" s="11">
        <v>283404.946</v>
      </c>
      <c r="D137" s="11">
        <v>891.63800000000003</v>
      </c>
      <c r="E137" s="11">
        <v>891.92943099993238</v>
      </c>
      <c r="F137" s="19">
        <f t="shared" si="3"/>
        <v>-0.291430999932345</v>
      </c>
      <c r="G137" s="12"/>
      <c r="H137" s="19">
        <f>IF(G137="Y","",D137-(E137+Results!$B$5))</f>
        <v>-0.291430999932345</v>
      </c>
      <c r="I137" s="11" t="s">
        <v>51</v>
      </c>
      <c r="J137" s="19" t="e">
        <f t="shared" si="4"/>
        <v>#N/A</v>
      </c>
      <c r="K137" s="19">
        <f t="shared" si="5"/>
        <v>-0.291430999932345</v>
      </c>
      <c r="L137" s="13" t="s">
        <v>51</v>
      </c>
    </row>
    <row r="138" spans="1:12" x14ac:dyDescent="0.25">
      <c r="A138" s="11">
        <v>134</v>
      </c>
      <c r="B138" s="11">
        <v>637255.23</v>
      </c>
      <c r="C138" s="11">
        <v>283383.45</v>
      </c>
      <c r="D138" s="11">
        <v>891.15599999999995</v>
      </c>
      <c r="E138" s="11">
        <v>891.32750057818077</v>
      </c>
      <c r="F138" s="19">
        <f t="shared" si="3"/>
        <v>-0.17150057818082587</v>
      </c>
      <c r="H138" s="19">
        <f>IF(G138="Y","",D138-(E138+Results!$B$5))</f>
        <v>-0.17150057818082587</v>
      </c>
      <c r="I138" s="11" t="s">
        <v>51</v>
      </c>
      <c r="J138" s="19" t="e">
        <f t="shared" si="4"/>
        <v>#N/A</v>
      </c>
      <c r="K138" s="19">
        <f t="shared" si="5"/>
        <v>-0.17150057818082587</v>
      </c>
      <c r="L138" s="13" t="s">
        <v>51</v>
      </c>
    </row>
    <row r="139" spans="1:12" x14ac:dyDescent="0.25">
      <c r="A139" s="11">
        <v>135</v>
      </c>
      <c r="B139" s="11">
        <v>637214.19400000002</v>
      </c>
      <c r="C139" s="11">
        <v>283372.94300000003</v>
      </c>
      <c r="D139" s="11">
        <v>890.52499999999998</v>
      </c>
      <c r="E139" s="11">
        <v>890.57657863831901</v>
      </c>
      <c r="F139" s="19">
        <f t="shared" si="3"/>
        <v>-5.1578638319028869E-2</v>
      </c>
      <c r="G139" s="12"/>
      <c r="H139" s="19">
        <f>IF(G139="Y","",D139-(E139+Results!$B$5))</f>
        <v>-5.1578638319028869E-2</v>
      </c>
      <c r="I139" s="11" t="s">
        <v>51</v>
      </c>
      <c r="J139" s="19" t="e">
        <f t="shared" si="4"/>
        <v>#N/A</v>
      </c>
      <c r="K139" s="19">
        <f t="shared" si="5"/>
        <v>-5.1578638319028869E-2</v>
      </c>
      <c r="L139" s="13" t="s">
        <v>51</v>
      </c>
    </row>
    <row r="140" spans="1:12" x14ac:dyDescent="0.25">
      <c r="A140" s="11">
        <v>136</v>
      </c>
      <c r="B140" s="11">
        <v>637200.223</v>
      </c>
      <c r="C140" s="11">
        <v>283338.522</v>
      </c>
      <c r="D140" s="11">
        <v>889.54300000000001</v>
      </c>
      <c r="E140" s="11">
        <v>889.4327096038844</v>
      </c>
      <c r="F140" s="19">
        <f t="shared" si="3"/>
        <v>0.11029039611560165</v>
      </c>
      <c r="H140" s="19">
        <f>IF(G140="Y","",D140-(E140+Results!$B$5))</f>
        <v>0.11029039611560165</v>
      </c>
      <c r="I140" s="11" t="s">
        <v>51</v>
      </c>
      <c r="J140" s="19" t="e">
        <f t="shared" si="4"/>
        <v>#N/A</v>
      </c>
      <c r="K140" s="19">
        <f t="shared" si="5"/>
        <v>0.11029039611560165</v>
      </c>
      <c r="L140" s="13" t="s">
        <v>51</v>
      </c>
    </row>
    <row r="141" spans="1:12" x14ac:dyDescent="0.25">
      <c r="A141" s="11">
        <v>137</v>
      </c>
      <c r="B141" s="11">
        <v>637230.58200000005</v>
      </c>
      <c r="C141" s="11">
        <v>283346.70500000002</v>
      </c>
      <c r="D141" s="11">
        <v>891.45799999999997</v>
      </c>
      <c r="E141" s="11">
        <v>891.59020595508275</v>
      </c>
      <c r="F141" s="19">
        <f t="shared" si="3"/>
        <v>-0.13220595508278166</v>
      </c>
      <c r="G141" s="12"/>
      <c r="H141" s="19">
        <f>IF(G141="Y","",D141-(E141+Results!$B$5))</f>
        <v>-0.13220595508278166</v>
      </c>
      <c r="I141" s="11" t="s">
        <v>51</v>
      </c>
      <c r="J141" s="19" t="e">
        <f t="shared" si="4"/>
        <v>#N/A</v>
      </c>
      <c r="K141" s="19">
        <f t="shared" si="5"/>
        <v>-0.13220595508278166</v>
      </c>
      <c r="L141" s="13" t="s">
        <v>51</v>
      </c>
    </row>
    <row r="142" spans="1:12" x14ac:dyDescent="0.25">
      <c r="A142" s="11">
        <v>138</v>
      </c>
      <c r="B142" s="11">
        <v>637200.06799999997</v>
      </c>
      <c r="C142" s="11">
        <v>283297.43699999998</v>
      </c>
      <c r="D142" s="11">
        <v>888.77</v>
      </c>
      <c r="E142" s="11">
        <v>888.72434011583039</v>
      </c>
      <c r="F142" s="19">
        <f t="shared" si="3"/>
        <v>4.5659884169594989E-2</v>
      </c>
      <c r="H142" s="19">
        <f>IF(G142="Y","",D142-(E142+Results!$B$5))</f>
        <v>4.5659884169594989E-2</v>
      </c>
      <c r="I142" s="11" t="s">
        <v>51</v>
      </c>
      <c r="J142" s="19" t="e">
        <f t="shared" si="4"/>
        <v>#N/A</v>
      </c>
      <c r="K142" s="19">
        <f t="shared" si="5"/>
        <v>4.5659884169594989E-2</v>
      </c>
      <c r="L142" s="13" t="s">
        <v>51</v>
      </c>
    </row>
    <row r="143" spans="1:12" x14ac:dyDescent="0.25">
      <c r="A143" s="11">
        <v>139</v>
      </c>
      <c r="B143" s="11">
        <v>637199.723</v>
      </c>
      <c r="C143" s="11">
        <v>283251.30800000002</v>
      </c>
      <c r="D143" s="11">
        <v>888.17</v>
      </c>
      <c r="E143" s="11">
        <v>888.0802129598693</v>
      </c>
      <c r="F143" s="19">
        <f t="shared" ref="F143:F206" si="6">D143-E143</f>
        <v>8.9787040130659079E-2</v>
      </c>
      <c r="G143" s="12"/>
      <c r="H143" s="19">
        <f>IF(G143="Y","",D143-(E143+Results!$B$5))</f>
        <v>8.9787040130659079E-2</v>
      </c>
      <c r="I143" s="11" t="s">
        <v>51</v>
      </c>
      <c r="J143" s="19" t="e">
        <f t="shared" ref="J143:J206" si="7">IF(OR(I143="EA",I143="CL",I143="ASPH",I143="CONC",I143="FL"),H143,NA())</f>
        <v>#N/A</v>
      </c>
      <c r="K143" s="19">
        <f t="shared" ref="K143:K206" si="8">IF(OR(I143="XYZ",I143="DTCH",I143="TSL",I143="BSL",I143="BC"),H143,NA())</f>
        <v>8.9787040130659079E-2</v>
      </c>
      <c r="L143" s="13" t="s">
        <v>51</v>
      </c>
    </row>
    <row r="144" spans="1:12" x14ac:dyDescent="0.25">
      <c r="A144" s="11">
        <v>142</v>
      </c>
      <c r="B144" s="11">
        <v>637251.34199999995</v>
      </c>
      <c r="C144" s="11">
        <v>283222.61099999998</v>
      </c>
      <c r="D144" s="11">
        <v>889.07399999999996</v>
      </c>
      <c r="E144" s="11">
        <v>889.11119938539707</v>
      </c>
      <c r="F144" s="19">
        <f t="shared" si="6"/>
        <v>-3.7199385397116203E-2</v>
      </c>
      <c r="H144" s="19">
        <f>IF(G144="Y","",D144-(E144+Results!$B$5))</f>
        <v>-3.7199385397116203E-2</v>
      </c>
      <c r="I144" s="11" t="s">
        <v>51</v>
      </c>
      <c r="J144" s="19" t="e">
        <f t="shared" si="7"/>
        <v>#N/A</v>
      </c>
      <c r="K144" s="19">
        <f t="shared" si="8"/>
        <v>-3.7199385397116203E-2</v>
      </c>
      <c r="L144" s="13" t="s">
        <v>51</v>
      </c>
    </row>
    <row r="145" spans="1:12" x14ac:dyDescent="0.25">
      <c r="A145" s="11">
        <v>143</v>
      </c>
      <c r="B145" s="11">
        <v>637225.26100000006</v>
      </c>
      <c r="C145" s="11">
        <v>283184.77799999999</v>
      </c>
      <c r="D145" s="11">
        <v>888.62099999999998</v>
      </c>
      <c r="E145" s="11">
        <v>888.42473708366379</v>
      </c>
      <c r="F145" s="19">
        <f t="shared" si="6"/>
        <v>0.1962629163361953</v>
      </c>
      <c r="G145" s="12"/>
      <c r="H145" s="19">
        <f>IF(G145="Y","",D145-(E145+Results!$B$5))</f>
        <v>0.1962629163361953</v>
      </c>
      <c r="I145" s="11" t="s">
        <v>51</v>
      </c>
      <c r="J145" s="19" t="e">
        <f t="shared" si="7"/>
        <v>#N/A</v>
      </c>
      <c r="K145" s="19">
        <f t="shared" si="8"/>
        <v>0.1962629163361953</v>
      </c>
      <c r="L145" s="13" t="s">
        <v>51</v>
      </c>
    </row>
    <row r="146" spans="1:12" x14ac:dyDescent="0.25">
      <c r="A146" s="11">
        <v>144</v>
      </c>
      <c r="B146" s="11">
        <v>637256.34600000002</v>
      </c>
      <c r="C146" s="11">
        <v>283144.84299999999</v>
      </c>
      <c r="D146" s="11">
        <v>889.01099999999997</v>
      </c>
      <c r="E146" s="11">
        <v>888.77666155038241</v>
      </c>
      <c r="F146" s="19">
        <f t="shared" si="6"/>
        <v>0.23433844961755312</v>
      </c>
      <c r="H146" s="19">
        <f>IF(G146="Y","",D146-(E146+Results!$B$5))</f>
        <v>0.23433844961755312</v>
      </c>
      <c r="I146" s="11" t="s">
        <v>51</v>
      </c>
      <c r="J146" s="19" t="e">
        <f t="shared" si="7"/>
        <v>#N/A</v>
      </c>
      <c r="K146" s="19">
        <f t="shared" si="8"/>
        <v>0.23433844961755312</v>
      </c>
      <c r="L146" s="13" t="s">
        <v>51</v>
      </c>
    </row>
    <row r="147" spans="1:12" x14ac:dyDescent="0.25">
      <c r="A147" s="11">
        <v>145</v>
      </c>
      <c r="B147" s="11">
        <v>637200.54099999997</v>
      </c>
      <c r="C147" s="11">
        <v>283095.45699999999</v>
      </c>
      <c r="D147" s="11">
        <v>887.96100000000001</v>
      </c>
      <c r="E147" s="11">
        <v>887.65920094142393</v>
      </c>
      <c r="F147" s="19">
        <f t="shared" si="6"/>
        <v>0.30179905857607991</v>
      </c>
      <c r="G147" s="12"/>
      <c r="H147" s="19">
        <f>IF(G147="Y","",D147-(E147+Results!$B$5))</f>
        <v>0.30179905857607991</v>
      </c>
      <c r="I147" s="11" t="s">
        <v>51</v>
      </c>
      <c r="J147" s="19" t="e">
        <f t="shared" si="7"/>
        <v>#N/A</v>
      </c>
      <c r="K147" s="19">
        <f t="shared" si="8"/>
        <v>0.30179905857607991</v>
      </c>
      <c r="L147" s="13" t="s">
        <v>51</v>
      </c>
    </row>
    <row r="148" spans="1:12" x14ac:dyDescent="0.25">
      <c r="A148" s="11">
        <v>146</v>
      </c>
      <c r="B148" s="11">
        <v>637239.54099999997</v>
      </c>
      <c r="C148" s="11">
        <v>283069.64199999999</v>
      </c>
      <c r="D148" s="11">
        <v>887.43100000000004</v>
      </c>
      <c r="E148" s="11">
        <v>887.29819751272839</v>
      </c>
      <c r="F148" s="19">
        <f t="shared" si="6"/>
        <v>0.1328024872716469</v>
      </c>
      <c r="H148" s="19">
        <f>IF(G148="Y","",D148-(E148+Results!$B$5))</f>
        <v>0.1328024872716469</v>
      </c>
      <c r="I148" s="11" t="s">
        <v>51</v>
      </c>
      <c r="J148" s="19" t="e">
        <f t="shared" si="7"/>
        <v>#N/A</v>
      </c>
      <c r="K148" s="19">
        <f t="shared" si="8"/>
        <v>0.1328024872716469</v>
      </c>
      <c r="L148" s="13" t="s">
        <v>51</v>
      </c>
    </row>
    <row r="149" spans="1:12" x14ac:dyDescent="0.25">
      <c r="A149" s="11">
        <v>147</v>
      </c>
      <c r="B149" s="11">
        <v>637265.28399999999</v>
      </c>
      <c r="C149" s="11">
        <v>283042.32199999999</v>
      </c>
      <c r="D149" s="11">
        <v>886.08600000000001</v>
      </c>
      <c r="E149" s="11">
        <v>886.00780810671756</v>
      </c>
      <c r="F149" s="19">
        <f t="shared" si="6"/>
        <v>7.8191893282451019E-2</v>
      </c>
      <c r="G149" s="12"/>
      <c r="H149" s="19">
        <f>IF(G149="Y","",D149-(E149+Results!$B$5))</f>
        <v>7.8191893282451019E-2</v>
      </c>
      <c r="I149" s="11" t="s">
        <v>51</v>
      </c>
      <c r="J149" s="19" t="e">
        <f t="shared" si="7"/>
        <v>#N/A</v>
      </c>
      <c r="K149" s="19">
        <f t="shared" si="8"/>
        <v>7.8191893282451019E-2</v>
      </c>
      <c r="L149" s="13" t="s">
        <v>51</v>
      </c>
    </row>
    <row r="150" spans="1:12" x14ac:dyDescent="0.25">
      <c r="A150" s="11">
        <v>148</v>
      </c>
      <c r="B150" s="11">
        <v>637248.71900000004</v>
      </c>
      <c r="C150" s="11">
        <v>283090.31300000002</v>
      </c>
      <c r="D150" s="11">
        <v>889.00300000000004</v>
      </c>
      <c r="E150" s="11">
        <v>888.94761025463117</v>
      </c>
      <c r="F150" s="19">
        <f t="shared" si="6"/>
        <v>5.5389745368870535E-2</v>
      </c>
      <c r="H150" s="19">
        <f>IF(G150="Y","",D150-(E150+Results!$B$5))</f>
        <v>5.5389745368870535E-2</v>
      </c>
      <c r="I150" s="11" t="s">
        <v>51</v>
      </c>
      <c r="J150" s="19" t="e">
        <f t="shared" si="7"/>
        <v>#N/A</v>
      </c>
      <c r="K150" s="19">
        <f t="shared" si="8"/>
        <v>5.5389745368870535E-2</v>
      </c>
      <c r="L150" s="13" t="s">
        <v>51</v>
      </c>
    </row>
    <row r="151" spans="1:12" x14ac:dyDescent="0.25">
      <c r="A151" s="11">
        <v>149</v>
      </c>
      <c r="B151" s="11">
        <v>637266.723</v>
      </c>
      <c r="C151" s="11">
        <v>283098.69699999999</v>
      </c>
      <c r="D151" s="11">
        <v>888.96400000000006</v>
      </c>
      <c r="E151" s="11">
        <v>888.86334619022784</v>
      </c>
      <c r="F151" s="19">
        <f t="shared" si="6"/>
        <v>0.10065380977221139</v>
      </c>
      <c r="G151" s="12"/>
      <c r="H151" s="19">
        <f>IF(G151="Y","",D151-(E151+Results!$B$5))</f>
        <v>0.10065380977221139</v>
      </c>
      <c r="I151" s="11" t="s">
        <v>51</v>
      </c>
      <c r="J151" s="19" t="e">
        <f t="shared" si="7"/>
        <v>#N/A</v>
      </c>
      <c r="K151" s="19">
        <f t="shared" si="8"/>
        <v>0.10065380977221139</v>
      </c>
      <c r="L151" s="13" t="s">
        <v>51</v>
      </c>
    </row>
    <row r="152" spans="1:12" x14ac:dyDescent="0.25">
      <c r="A152" s="11">
        <v>150</v>
      </c>
      <c r="B152" s="11">
        <v>637236.93500000006</v>
      </c>
      <c r="C152" s="11">
        <v>283113.97100000002</v>
      </c>
      <c r="D152" s="11">
        <v>888.64400000000001</v>
      </c>
      <c r="E152" s="11">
        <v>888.43867211652707</v>
      </c>
      <c r="F152" s="19">
        <f t="shared" si="6"/>
        <v>0.20532788347293263</v>
      </c>
      <c r="H152" s="19">
        <f>IF(G152="Y","",D152-(E152+Results!$B$5))</f>
        <v>0.20532788347293263</v>
      </c>
      <c r="I152" s="11" t="s">
        <v>51</v>
      </c>
      <c r="J152" s="19" t="e">
        <f t="shared" si="7"/>
        <v>#N/A</v>
      </c>
      <c r="K152" s="19">
        <f t="shared" si="8"/>
        <v>0.20532788347293263</v>
      </c>
      <c r="L152" s="13" t="s">
        <v>51</v>
      </c>
    </row>
    <row r="153" spans="1:12" x14ac:dyDescent="0.25">
      <c r="A153" s="11">
        <v>151</v>
      </c>
      <c r="B153" s="11">
        <v>637141.72600000002</v>
      </c>
      <c r="C153" s="11">
        <v>283186.3</v>
      </c>
      <c r="D153" s="11">
        <v>887.61099999999999</v>
      </c>
      <c r="E153" s="11">
        <v>887.53745985407647</v>
      </c>
      <c r="F153" s="19">
        <f t="shared" si="6"/>
        <v>7.354014592351632E-2</v>
      </c>
      <c r="G153" s="12"/>
      <c r="H153" s="19">
        <f>IF(G153="Y","",D153-(E153+Results!$B$5))</f>
        <v>7.354014592351632E-2</v>
      </c>
      <c r="I153" s="11" t="s">
        <v>51</v>
      </c>
      <c r="J153" s="19" t="e">
        <f t="shared" si="7"/>
        <v>#N/A</v>
      </c>
      <c r="K153" s="19">
        <f t="shared" si="8"/>
        <v>7.354014592351632E-2</v>
      </c>
      <c r="L153" s="13" t="s">
        <v>51</v>
      </c>
    </row>
    <row r="154" spans="1:12" x14ac:dyDescent="0.25">
      <c r="A154" s="11">
        <v>152</v>
      </c>
      <c r="B154" s="11">
        <v>637063.68599999999</v>
      </c>
      <c r="C154" s="11">
        <v>283228.15000000002</v>
      </c>
      <c r="D154" s="11">
        <v>889.41499999999996</v>
      </c>
      <c r="E154" s="11">
        <v>889.53947115586629</v>
      </c>
      <c r="F154" s="19">
        <f t="shared" si="6"/>
        <v>-0.12447115586633117</v>
      </c>
      <c r="H154" s="19">
        <f>IF(G154="Y","",D154-(E154+Results!$B$5))</f>
        <v>-0.12447115586633117</v>
      </c>
      <c r="I154" s="11" t="s">
        <v>51</v>
      </c>
      <c r="J154" s="19" t="e">
        <f t="shared" si="7"/>
        <v>#N/A</v>
      </c>
      <c r="K154" s="19">
        <f t="shared" si="8"/>
        <v>-0.12447115586633117</v>
      </c>
      <c r="L154" s="13" t="s">
        <v>51</v>
      </c>
    </row>
    <row r="155" spans="1:12" x14ac:dyDescent="0.25">
      <c r="A155" s="11">
        <v>154</v>
      </c>
      <c r="B155" s="11">
        <v>637102.82900000003</v>
      </c>
      <c r="C155" s="11">
        <v>283253.40700000001</v>
      </c>
      <c r="D155" s="11">
        <v>887.63599999999997</v>
      </c>
      <c r="E155" s="11">
        <v>887.61904193530563</v>
      </c>
      <c r="F155" s="19">
        <f t="shared" si="6"/>
        <v>1.6958064694335917E-2</v>
      </c>
      <c r="G155" s="12"/>
      <c r="H155" s="19">
        <f>IF(G155="Y","",D155-(E155+Results!$B$5))</f>
        <v>1.6958064694335917E-2</v>
      </c>
      <c r="I155" s="11" t="s">
        <v>51</v>
      </c>
      <c r="J155" s="19" t="e">
        <f t="shared" si="7"/>
        <v>#N/A</v>
      </c>
      <c r="K155" s="19">
        <f t="shared" si="8"/>
        <v>1.6958064694335917E-2</v>
      </c>
      <c r="L155" s="13" t="s">
        <v>51</v>
      </c>
    </row>
    <row r="156" spans="1:12" x14ac:dyDescent="0.25">
      <c r="A156" s="11">
        <v>155</v>
      </c>
      <c r="B156" s="11">
        <v>637079.74100000004</v>
      </c>
      <c r="C156" s="11">
        <v>283269.72700000001</v>
      </c>
      <c r="D156" s="11">
        <v>889.35199999999998</v>
      </c>
      <c r="E156" s="11">
        <v>889.39918913002646</v>
      </c>
      <c r="F156" s="19">
        <f t="shared" si="6"/>
        <v>-4.7189130026481507E-2</v>
      </c>
      <c r="H156" s="19">
        <f>IF(G156="Y","",D156-(E156+Results!$B$5))</f>
        <v>-4.7189130026481507E-2</v>
      </c>
      <c r="I156" s="11" t="s">
        <v>51</v>
      </c>
      <c r="J156" s="19" t="e">
        <f t="shared" si="7"/>
        <v>#N/A</v>
      </c>
      <c r="K156" s="19">
        <f t="shared" si="8"/>
        <v>-4.7189130026481507E-2</v>
      </c>
      <c r="L156" s="13" t="s">
        <v>51</v>
      </c>
    </row>
    <row r="157" spans="1:12" x14ac:dyDescent="0.25">
      <c r="A157" s="11">
        <v>156</v>
      </c>
      <c r="B157" s="11">
        <v>637116.16099999996</v>
      </c>
      <c r="C157" s="11">
        <v>283283.74900000001</v>
      </c>
      <c r="D157" s="11">
        <v>888.29899999999998</v>
      </c>
      <c r="E157" s="11">
        <v>888.33059783320982</v>
      </c>
      <c r="F157" s="19">
        <f t="shared" si="6"/>
        <v>-3.1597833209843884E-2</v>
      </c>
      <c r="G157" s="12"/>
      <c r="H157" s="19">
        <f>IF(G157="Y","",D157-(E157+Results!$B$5))</f>
        <v>-3.1597833209843884E-2</v>
      </c>
      <c r="I157" s="11" t="s">
        <v>51</v>
      </c>
      <c r="J157" s="19" t="e">
        <f t="shared" si="7"/>
        <v>#N/A</v>
      </c>
      <c r="K157" s="19">
        <f t="shared" si="8"/>
        <v>-3.1597833209843884E-2</v>
      </c>
      <c r="L157" s="13" t="s">
        <v>51</v>
      </c>
    </row>
    <row r="158" spans="1:12" x14ac:dyDescent="0.25">
      <c r="A158" s="11">
        <v>158</v>
      </c>
      <c r="B158" s="11">
        <v>637123.31200000003</v>
      </c>
      <c r="C158" s="11">
        <v>283304.39</v>
      </c>
      <c r="D158" s="11">
        <v>889.15700000000004</v>
      </c>
      <c r="E158" s="11">
        <v>889.30964600350808</v>
      </c>
      <c r="F158" s="19">
        <f t="shared" si="6"/>
        <v>-0.15264600350803903</v>
      </c>
      <c r="H158" s="19">
        <f>IF(G158="Y","",D158-(E158+Results!$B$5))</f>
        <v>-0.15264600350803903</v>
      </c>
      <c r="I158" s="11" t="s">
        <v>51</v>
      </c>
      <c r="J158" s="19" t="e">
        <f t="shared" si="7"/>
        <v>#N/A</v>
      </c>
      <c r="K158" s="19">
        <f t="shared" si="8"/>
        <v>-0.15264600350803903</v>
      </c>
      <c r="L158" s="13" t="s">
        <v>51</v>
      </c>
    </row>
    <row r="159" spans="1:12" x14ac:dyDescent="0.25">
      <c r="A159" s="11">
        <v>159</v>
      </c>
      <c r="B159" s="11">
        <v>637066.70400000003</v>
      </c>
      <c r="C159" s="11">
        <v>283304.33399999997</v>
      </c>
      <c r="D159" s="11">
        <v>891.89300000000003</v>
      </c>
      <c r="E159" s="11">
        <v>891.68480220118488</v>
      </c>
      <c r="F159" s="19">
        <f t="shared" si="6"/>
        <v>0.20819779881514933</v>
      </c>
      <c r="G159" s="12"/>
      <c r="H159" s="19">
        <f>IF(G159="Y","",D159-(E159+Results!$B$5))</f>
        <v>0.20819779881514933</v>
      </c>
      <c r="I159" s="11" t="s">
        <v>51</v>
      </c>
      <c r="J159" s="19" t="e">
        <f t="shared" si="7"/>
        <v>#N/A</v>
      </c>
      <c r="K159" s="19">
        <f t="shared" si="8"/>
        <v>0.20819779881514933</v>
      </c>
      <c r="L159" s="13" t="s">
        <v>51</v>
      </c>
    </row>
    <row r="160" spans="1:12" x14ac:dyDescent="0.25">
      <c r="A160" s="11">
        <v>160</v>
      </c>
      <c r="B160" s="11">
        <v>637082.29099999997</v>
      </c>
      <c r="C160" s="11">
        <v>283335.15600000002</v>
      </c>
      <c r="D160" s="11">
        <v>892.4</v>
      </c>
      <c r="E160" s="11">
        <v>892.29564466066836</v>
      </c>
      <c r="F160" s="19">
        <f t="shared" si="6"/>
        <v>0.10435533933161878</v>
      </c>
      <c r="H160" s="19">
        <f>IF(G160="Y","",D160-(E160+Results!$B$5))</f>
        <v>0.10435533933161878</v>
      </c>
      <c r="I160" s="11" t="s">
        <v>51</v>
      </c>
      <c r="J160" s="19" t="e">
        <f t="shared" si="7"/>
        <v>#N/A</v>
      </c>
      <c r="K160" s="19">
        <f t="shared" si="8"/>
        <v>0.10435533933161878</v>
      </c>
      <c r="L160" s="13" t="s">
        <v>51</v>
      </c>
    </row>
    <row r="161" spans="1:12" x14ac:dyDescent="0.25">
      <c r="A161" s="11">
        <v>161</v>
      </c>
      <c r="B161" s="11">
        <v>637108.73699999996</v>
      </c>
      <c r="C161" s="11">
        <v>283346.674</v>
      </c>
      <c r="D161" s="11">
        <v>891.28499999999997</v>
      </c>
      <c r="E161" s="11">
        <v>891.2284828863875</v>
      </c>
      <c r="F161" s="19">
        <f t="shared" si="6"/>
        <v>5.6517113612471803E-2</v>
      </c>
      <c r="G161" s="12"/>
      <c r="H161" s="19">
        <f>IF(G161="Y","",D161-(E161+Results!$B$5))</f>
        <v>5.6517113612471803E-2</v>
      </c>
      <c r="I161" s="11" t="s">
        <v>51</v>
      </c>
      <c r="J161" s="19" t="e">
        <f t="shared" si="7"/>
        <v>#N/A</v>
      </c>
      <c r="K161" s="19">
        <f t="shared" si="8"/>
        <v>5.6517113612471803E-2</v>
      </c>
      <c r="L161" s="13" t="s">
        <v>51</v>
      </c>
    </row>
    <row r="162" spans="1:12" x14ac:dyDescent="0.25">
      <c r="A162" s="11">
        <v>162</v>
      </c>
      <c r="B162" s="11">
        <v>637141.03799999994</v>
      </c>
      <c r="C162" s="11">
        <v>283339.18900000001</v>
      </c>
      <c r="D162" s="11">
        <v>889.60699999999997</v>
      </c>
      <c r="E162" s="11">
        <v>889.70611049815659</v>
      </c>
      <c r="F162" s="19">
        <f t="shared" si="6"/>
        <v>-9.9110498156619542E-2</v>
      </c>
      <c r="H162" s="19">
        <f>IF(G162="Y","",D162-(E162+Results!$B$5))</f>
        <v>-9.9110498156619542E-2</v>
      </c>
      <c r="I162" s="11" t="s">
        <v>51</v>
      </c>
      <c r="J162" s="19" t="e">
        <f t="shared" si="7"/>
        <v>#N/A</v>
      </c>
      <c r="K162" s="19">
        <f t="shared" si="8"/>
        <v>-9.9110498156619542E-2</v>
      </c>
      <c r="L162" s="13" t="s">
        <v>51</v>
      </c>
    </row>
    <row r="163" spans="1:12" x14ac:dyDescent="0.25">
      <c r="A163" s="11">
        <v>163</v>
      </c>
      <c r="B163" s="11">
        <v>637142.26399999997</v>
      </c>
      <c r="C163" s="11">
        <v>283377.75900000002</v>
      </c>
      <c r="D163" s="11">
        <v>890.38699999999994</v>
      </c>
      <c r="E163" s="11">
        <v>890.57386709160062</v>
      </c>
      <c r="F163" s="19">
        <f t="shared" si="6"/>
        <v>-0.18686709160067494</v>
      </c>
      <c r="G163" s="12"/>
      <c r="H163" s="19">
        <f>IF(G163="Y","",D163-(E163+Results!$B$5))</f>
        <v>-0.18686709160067494</v>
      </c>
      <c r="I163" s="11" t="s">
        <v>51</v>
      </c>
      <c r="J163" s="19" t="e">
        <f t="shared" si="7"/>
        <v>#N/A</v>
      </c>
      <c r="K163" s="19">
        <f t="shared" si="8"/>
        <v>-0.18686709160067494</v>
      </c>
      <c r="L163" s="13" t="s">
        <v>51</v>
      </c>
    </row>
    <row r="164" spans="1:12" x14ac:dyDescent="0.25">
      <c r="A164" s="11">
        <v>164</v>
      </c>
      <c r="B164" s="11">
        <v>637112.17000000004</v>
      </c>
      <c r="C164" s="11">
        <v>283381.94</v>
      </c>
      <c r="D164" s="11">
        <v>892.553</v>
      </c>
      <c r="E164" s="11">
        <v>892.61643766043176</v>
      </c>
      <c r="F164" s="19">
        <f t="shared" si="6"/>
        <v>-6.3437660431759468E-2</v>
      </c>
      <c r="H164" s="19">
        <f>IF(G164="Y","",D164-(E164+Results!$B$5))</f>
        <v>-6.3437660431759468E-2</v>
      </c>
      <c r="I164" s="11" t="s">
        <v>51</v>
      </c>
      <c r="J164" s="19" t="e">
        <f t="shared" si="7"/>
        <v>#N/A</v>
      </c>
      <c r="K164" s="19">
        <f t="shared" si="8"/>
        <v>-6.3437660431759468E-2</v>
      </c>
      <c r="L164" s="13" t="s">
        <v>51</v>
      </c>
    </row>
    <row r="165" spans="1:12" x14ac:dyDescent="0.25">
      <c r="A165" s="11">
        <v>165</v>
      </c>
      <c r="B165" s="11">
        <v>637078.96499999997</v>
      </c>
      <c r="C165" s="11">
        <v>283370.679</v>
      </c>
      <c r="D165" s="11">
        <v>894.10400000000004</v>
      </c>
      <c r="E165" s="11">
        <v>894.29965060612903</v>
      </c>
      <c r="F165" s="19">
        <f t="shared" si="6"/>
        <v>-0.19565060612899288</v>
      </c>
      <c r="G165" s="12"/>
      <c r="H165" s="19">
        <f>IF(G165="Y","",D165-(E165+Results!$B$5))</f>
        <v>-0.19565060612899288</v>
      </c>
      <c r="I165" s="11" t="s">
        <v>51</v>
      </c>
      <c r="J165" s="19" t="e">
        <f t="shared" si="7"/>
        <v>#N/A</v>
      </c>
      <c r="K165" s="19">
        <f t="shared" si="8"/>
        <v>-0.19565060612899288</v>
      </c>
      <c r="L165" s="13" t="s">
        <v>51</v>
      </c>
    </row>
    <row r="166" spans="1:12" x14ac:dyDescent="0.25">
      <c r="A166" s="11">
        <v>166</v>
      </c>
      <c r="B166" s="11">
        <v>637054.09600000002</v>
      </c>
      <c r="C166" s="11">
        <v>283399.239</v>
      </c>
      <c r="D166" s="11">
        <v>895.98900000000003</v>
      </c>
      <c r="E166" s="11">
        <v>896.3768692568608</v>
      </c>
      <c r="F166" s="19">
        <f t="shared" si="6"/>
        <v>-0.38786925686076756</v>
      </c>
      <c r="H166" s="19">
        <f>IF(G166="Y","",D166-(E166+Results!$B$5))</f>
        <v>-0.38786925686076756</v>
      </c>
      <c r="I166" s="11" t="s">
        <v>51</v>
      </c>
      <c r="J166" s="19" t="e">
        <f t="shared" si="7"/>
        <v>#N/A</v>
      </c>
      <c r="K166" s="19">
        <f t="shared" si="8"/>
        <v>-0.38786925686076756</v>
      </c>
      <c r="L166" s="13" t="s">
        <v>51</v>
      </c>
    </row>
    <row r="167" spans="1:12" x14ac:dyDescent="0.25">
      <c r="A167" s="11">
        <v>167</v>
      </c>
      <c r="B167" s="11">
        <v>637058.93599999999</v>
      </c>
      <c r="C167" s="11">
        <v>283440.83899999998</v>
      </c>
      <c r="D167" s="11">
        <v>896.78599999999994</v>
      </c>
      <c r="E167" s="11">
        <v>896.49727675616691</v>
      </c>
      <c r="F167" s="19">
        <f t="shared" si="6"/>
        <v>0.28872324383303294</v>
      </c>
      <c r="G167" s="12"/>
      <c r="H167" s="19">
        <f>IF(G167="Y","",D167-(E167+Results!$B$5))</f>
        <v>0.28872324383303294</v>
      </c>
      <c r="I167" s="11" t="s">
        <v>51</v>
      </c>
      <c r="J167" s="19" t="e">
        <f t="shared" si="7"/>
        <v>#N/A</v>
      </c>
      <c r="K167" s="19">
        <f t="shared" si="8"/>
        <v>0.28872324383303294</v>
      </c>
      <c r="L167" s="13" t="s">
        <v>51</v>
      </c>
    </row>
    <row r="168" spans="1:12" x14ac:dyDescent="0.25">
      <c r="A168" s="11">
        <v>168</v>
      </c>
      <c r="B168" s="11">
        <v>637099.27399999998</v>
      </c>
      <c r="C168" s="11">
        <v>283449.07799999998</v>
      </c>
      <c r="D168" s="11">
        <v>894.91200000000003</v>
      </c>
      <c r="E168" s="11">
        <v>894.62807198181224</v>
      </c>
      <c r="F168" s="19">
        <f t="shared" si="6"/>
        <v>0.2839280181877939</v>
      </c>
      <c r="H168" s="19">
        <f>IF(G168="Y","",D168-(E168+Results!$B$5))</f>
        <v>0.2839280181877939</v>
      </c>
      <c r="I168" s="11" t="s">
        <v>51</v>
      </c>
      <c r="J168" s="19" t="e">
        <f t="shared" si="7"/>
        <v>#N/A</v>
      </c>
      <c r="K168" s="19">
        <f t="shared" si="8"/>
        <v>0.2839280181877939</v>
      </c>
      <c r="L168" s="13" t="s">
        <v>51</v>
      </c>
    </row>
    <row r="169" spans="1:12" x14ac:dyDescent="0.25">
      <c r="A169" s="11">
        <v>170</v>
      </c>
      <c r="B169" s="11">
        <v>637085.674</v>
      </c>
      <c r="C169" s="11">
        <v>283483.01400000002</v>
      </c>
      <c r="D169" s="11">
        <v>895.51900000000001</v>
      </c>
      <c r="E169" s="11">
        <v>895.70415304558378</v>
      </c>
      <c r="F169" s="19">
        <f t="shared" si="6"/>
        <v>-0.18515304558377466</v>
      </c>
      <c r="G169" s="12"/>
      <c r="H169" s="19">
        <f>IF(G169="Y","",D169-(E169+Results!$B$5))</f>
        <v>-0.18515304558377466</v>
      </c>
      <c r="I169" s="11" t="s">
        <v>51</v>
      </c>
      <c r="J169" s="19" t="e">
        <f t="shared" si="7"/>
        <v>#N/A</v>
      </c>
      <c r="K169" s="19">
        <f t="shared" si="8"/>
        <v>-0.18515304558377466</v>
      </c>
      <c r="L169" s="13" t="s">
        <v>51</v>
      </c>
    </row>
    <row r="170" spans="1:12" x14ac:dyDescent="0.25">
      <c r="A170" s="11">
        <v>172</v>
      </c>
      <c r="B170" s="11">
        <v>637082.23899999994</v>
      </c>
      <c r="C170" s="11">
        <v>283520.011</v>
      </c>
      <c r="D170" s="11">
        <v>895.947</v>
      </c>
      <c r="E170" s="11">
        <v>896.08113884830254</v>
      </c>
      <c r="F170" s="19">
        <f t="shared" si="6"/>
        <v>-0.13413884830254119</v>
      </c>
      <c r="H170" s="19">
        <f>IF(G170="Y","",D170-(E170+Results!$B$5))</f>
        <v>-0.13413884830254119</v>
      </c>
      <c r="I170" s="11" t="s">
        <v>51</v>
      </c>
      <c r="J170" s="19" t="e">
        <f t="shared" si="7"/>
        <v>#N/A</v>
      </c>
      <c r="K170" s="19">
        <f t="shared" si="8"/>
        <v>-0.13413884830254119</v>
      </c>
      <c r="L170" s="13" t="s">
        <v>51</v>
      </c>
    </row>
    <row r="171" spans="1:12" x14ac:dyDescent="0.25">
      <c r="A171" s="11">
        <v>174</v>
      </c>
      <c r="B171" s="11">
        <v>637106.30000000005</v>
      </c>
      <c r="C171" s="11">
        <v>283568.16100000002</v>
      </c>
      <c r="D171" s="11">
        <v>894.93600000000004</v>
      </c>
      <c r="E171" s="11">
        <v>895.30314516817123</v>
      </c>
      <c r="F171" s="19">
        <f t="shared" si="6"/>
        <v>-0.36714516817119147</v>
      </c>
      <c r="G171" s="12"/>
      <c r="H171" s="19">
        <f>IF(G171="Y","",D171-(E171+Results!$B$5))</f>
        <v>-0.36714516817119147</v>
      </c>
      <c r="I171" s="11" t="s">
        <v>51</v>
      </c>
      <c r="J171" s="19" t="e">
        <f t="shared" si="7"/>
        <v>#N/A</v>
      </c>
      <c r="K171" s="19">
        <f t="shared" si="8"/>
        <v>-0.36714516817119147</v>
      </c>
      <c r="L171" s="13" t="s">
        <v>51</v>
      </c>
    </row>
    <row r="172" spans="1:12" x14ac:dyDescent="0.25">
      <c r="A172" s="11">
        <v>175</v>
      </c>
      <c r="B172" s="11">
        <v>637119.16799999995</v>
      </c>
      <c r="C172" s="11">
        <v>283536.408</v>
      </c>
      <c r="D172" s="11">
        <v>894.202</v>
      </c>
      <c r="E172" s="11">
        <v>894.51986646663113</v>
      </c>
      <c r="F172" s="19">
        <f t="shared" si="6"/>
        <v>-0.31786646663113061</v>
      </c>
      <c r="H172" s="19">
        <f>IF(G172="Y","",D172-(E172+Results!$B$5))</f>
        <v>-0.31786646663113061</v>
      </c>
      <c r="I172" s="11" t="s">
        <v>51</v>
      </c>
      <c r="J172" s="19" t="e">
        <f t="shared" si="7"/>
        <v>#N/A</v>
      </c>
      <c r="K172" s="19">
        <f t="shared" si="8"/>
        <v>-0.31786646663113061</v>
      </c>
      <c r="L172" s="13" t="s">
        <v>51</v>
      </c>
    </row>
    <row r="173" spans="1:12" x14ac:dyDescent="0.25">
      <c r="A173" s="11">
        <v>176</v>
      </c>
      <c r="B173" s="11">
        <v>637102.97499999998</v>
      </c>
      <c r="C173" s="11">
        <v>283506.94900000002</v>
      </c>
      <c r="D173" s="11">
        <v>894.63099999999997</v>
      </c>
      <c r="E173" s="11">
        <v>894.88301930105433</v>
      </c>
      <c r="F173" s="19">
        <f t="shared" si="6"/>
        <v>-0.25201930105436077</v>
      </c>
      <c r="G173" s="12"/>
      <c r="H173" s="19">
        <f>IF(G173="Y","",D173-(E173+Results!$B$5))</f>
        <v>-0.25201930105436077</v>
      </c>
      <c r="I173" s="11" t="s">
        <v>51</v>
      </c>
      <c r="J173" s="19" t="e">
        <f t="shared" si="7"/>
        <v>#N/A</v>
      </c>
      <c r="K173" s="19">
        <f t="shared" si="8"/>
        <v>-0.25201930105436077</v>
      </c>
      <c r="L173" s="13" t="s">
        <v>51</v>
      </c>
    </row>
    <row r="174" spans="1:12" x14ac:dyDescent="0.25">
      <c r="A174" s="11">
        <v>177</v>
      </c>
      <c r="B174" s="11">
        <v>637130.28599999996</v>
      </c>
      <c r="C174" s="11">
        <v>283521.397</v>
      </c>
      <c r="D174" s="11">
        <v>893.81</v>
      </c>
      <c r="E174" s="11">
        <v>894.0726851508291</v>
      </c>
      <c r="F174" s="19">
        <f t="shared" si="6"/>
        <v>-0.26268515082915656</v>
      </c>
      <c r="H174" s="19">
        <f>IF(G174="Y","",D174-(E174+Results!$B$5))</f>
        <v>-0.26268515082915656</v>
      </c>
      <c r="I174" s="11" t="s">
        <v>51</v>
      </c>
      <c r="J174" s="19" t="e">
        <f t="shared" si="7"/>
        <v>#N/A</v>
      </c>
      <c r="K174" s="19">
        <f t="shared" si="8"/>
        <v>-0.26268515082915656</v>
      </c>
      <c r="L174" s="13" t="s">
        <v>51</v>
      </c>
    </row>
    <row r="175" spans="1:12" x14ac:dyDescent="0.25">
      <c r="A175" s="11">
        <v>178</v>
      </c>
      <c r="B175" s="11">
        <v>637142.10400000005</v>
      </c>
      <c r="C175" s="11">
        <v>283542.66800000001</v>
      </c>
      <c r="D175" s="11">
        <v>896.02800000000002</v>
      </c>
      <c r="E175" s="11">
        <v>896.04621048531146</v>
      </c>
      <c r="F175" s="19">
        <f t="shared" si="6"/>
        <v>-1.8210485311442426E-2</v>
      </c>
      <c r="G175" s="12"/>
      <c r="H175" s="19">
        <f>IF(G175="Y","",D175-(E175+Results!$B$5))</f>
        <v>-1.8210485311442426E-2</v>
      </c>
      <c r="I175" s="11" t="s">
        <v>51</v>
      </c>
      <c r="J175" s="19" t="e">
        <f t="shared" si="7"/>
        <v>#N/A</v>
      </c>
      <c r="K175" s="19">
        <f t="shared" si="8"/>
        <v>-1.8210485311442426E-2</v>
      </c>
      <c r="L175" s="13" t="s">
        <v>51</v>
      </c>
    </row>
    <row r="176" spans="1:12" x14ac:dyDescent="0.25">
      <c r="A176" s="11">
        <v>179</v>
      </c>
      <c r="B176" s="11">
        <v>637142.05200000003</v>
      </c>
      <c r="C176" s="11">
        <v>283579.09700000001</v>
      </c>
      <c r="D176" s="11">
        <v>897.39499999999998</v>
      </c>
      <c r="E176" s="11">
        <v>897.44092487980561</v>
      </c>
      <c r="F176" s="19">
        <f t="shared" si="6"/>
        <v>-4.5924879805625096E-2</v>
      </c>
      <c r="H176" s="19">
        <f>IF(G176="Y","",D176-(E176+Results!$B$5))</f>
        <v>-4.5924879805625096E-2</v>
      </c>
      <c r="I176" s="11" t="s">
        <v>51</v>
      </c>
      <c r="J176" s="19" t="e">
        <f t="shared" si="7"/>
        <v>#N/A</v>
      </c>
      <c r="K176" s="19">
        <f t="shared" si="8"/>
        <v>-4.5924879805625096E-2</v>
      </c>
      <c r="L176" s="13" t="s">
        <v>51</v>
      </c>
    </row>
    <row r="177" spans="1:12" x14ac:dyDescent="0.25">
      <c r="A177" s="11">
        <v>180</v>
      </c>
      <c r="B177" s="11">
        <v>637172.39399999997</v>
      </c>
      <c r="C177" s="11">
        <v>283535.68099999998</v>
      </c>
      <c r="D177" s="11">
        <v>895.69</v>
      </c>
      <c r="E177" s="11">
        <v>895.77932295295329</v>
      </c>
      <c r="F177" s="19">
        <f t="shared" si="6"/>
        <v>-8.932295295323911E-2</v>
      </c>
      <c r="G177" s="12"/>
      <c r="H177" s="19">
        <f>IF(G177="Y","",D177-(E177+Results!$B$5))</f>
        <v>-8.932295295323911E-2</v>
      </c>
      <c r="I177" s="11" t="s">
        <v>51</v>
      </c>
      <c r="J177" s="19" t="e">
        <f t="shared" si="7"/>
        <v>#N/A</v>
      </c>
      <c r="K177" s="19">
        <f t="shared" si="8"/>
        <v>-8.932295295323911E-2</v>
      </c>
      <c r="L177" s="13" t="s">
        <v>51</v>
      </c>
    </row>
    <row r="178" spans="1:12" x14ac:dyDescent="0.25">
      <c r="A178" s="11">
        <v>181</v>
      </c>
      <c r="B178" s="11">
        <v>639115.52300000004</v>
      </c>
      <c r="C178" s="11">
        <v>293618.799</v>
      </c>
      <c r="D178" s="11">
        <v>831.78899999999999</v>
      </c>
      <c r="E178" s="11">
        <v>831.74593822891109</v>
      </c>
      <c r="F178" s="19">
        <f t="shared" si="6"/>
        <v>4.3061771088900969E-2</v>
      </c>
      <c r="H178" s="19">
        <f>IF(G178="Y","",D178-(E178+Results!$B$5))</f>
        <v>4.3061771088900969E-2</v>
      </c>
      <c r="I178" s="11" t="s">
        <v>51</v>
      </c>
      <c r="J178" s="19" t="e">
        <f t="shared" si="7"/>
        <v>#N/A</v>
      </c>
      <c r="K178" s="19">
        <f t="shared" si="8"/>
        <v>4.3061771088900969E-2</v>
      </c>
      <c r="L178" s="13" t="s">
        <v>51</v>
      </c>
    </row>
    <row r="179" spans="1:12" x14ac:dyDescent="0.25">
      <c r="A179" s="11">
        <v>183</v>
      </c>
      <c r="B179" s="11">
        <v>639089.19999999995</v>
      </c>
      <c r="C179" s="11">
        <v>293680.22700000001</v>
      </c>
      <c r="D179" s="11">
        <v>831.92399999999998</v>
      </c>
      <c r="E179" s="11">
        <v>831.79704155001502</v>
      </c>
      <c r="F179" s="19">
        <f t="shared" si="6"/>
        <v>0.12695844998495431</v>
      </c>
      <c r="G179" s="12"/>
      <c r="H179" s="19">
        <f>IF(G179="Y","",D179-(E179+Results!$B$5))</f>
        <v>0.12695844998495431</v>
      </c>
      <c r="I179" s="11" t="s">
        <v>51</v>
      </c>
      <c r="J179" s="19" t="e">
        <f t="shared" si="7"/>
        <v>#N/A</v>
      </c>
      <c r="K179" s="19">
        <f t="shared" si="8"/>
        <v>0.12695844998495431</v>
      </c>
      <c r="L179" s="13" t="s">
        <v>51</v>
      </c>
    </row>
    <row r="180" spans="1:12" x14ac:dyDescent="0.25">
      <c r="A180" s="11">
        <v>186</v>
      </c>
      <c r="B180" s="11">
        <v>639004.571</v>
      </c>
      <c r="C180" s="11">
        <v>293744.87</v>
      </c>
      <c r="D180" s="11">
        <v>831.95899999999995</v>
      </c>
      <c r="E180" s="11">
        <v>831.79106284621923</v>
      </c>
      <c r="F180" s="19">
        <f t="shared" si="6"/>
        <v>0.16793715378071283</v>
      </c>
      <c r="H180" s="19">
        <f>IF(G180="Y","",D180-(E180+Results!$B$5))</f>
        <v>0.16793715378071283</v>
      </c>
      <c r="I180" s="11" t="s">
        <v>51</v>
      </c>
      <c r="J180" s="19" t="e">
        <f t="shared" si="7"/>
        <v>#N/A</v>
      </c>
      <c r="K180" s="19">
        <f t="shared" si="8"/>
        <v>0.16793715378071283</v>
      </c>
      <c r="L180" s="13" t="s">
        <v>51</v>
      </c>
    </row>
    <row r="181" spans="1:12" x14ac:dyDescent="0.25">
      <c r="A181" s="11">
        <v>187</v>
      </c>
      <c r="B181" s="11">
        <v>639007.84499999997</v>
      </c>
      <c r="C181" s="11">
        <v>293767.946</v>
      </c>
      <c r="D181" s="11">
        <v>832.53200000000004</v>
      </c>
      <c r="E181" s="11">
        <v>832.54958043717977</v>
      </c>
      <c r="F181" s="19">
        <f t="shared" si="6"/>
        <v>-1.7580437179731234E-2</v>
      </c>
      <c r="G181" s="12"/>
      <c r="H181" s="19">
        <f>IF(G181="Y","",D181-(E181+Results!$B$5))</f>
        <v>-1.7580437179731234E-2</v>
      </c>
      <c r="I181" s="11" t="s">
        <v>51</v>
      </c>
      <c r="J181" s="19" t="e">
        <f t="shared" si="7"/>
        <v>#N/A</v>
      </c>
      <c r="K181" s="19">
        <f t="shared" si="8"/>
        <v>-1.7580437179731234E-2</v>
      </c>
      <c r="L181" s="13" t="s">
        <v>51</v>
      </c>
    </row>
    <row r="182" spans="1:12" x14ac:dyDescent="0.25">
      <c r="A182" s="11">
        <v>188</v>
      </c>
      <c r="B182" s="11">
        <v>638967.78799999994</v>
      </c>
      <c r="C182" s="11">
        <v>293781.79599999997</v>
      </c>
      <c r="D182" s="11">
        <v>831.89400000000001</v>
      </c>
      <c r="E182" s="11">
        <v>831.69825581444468</v>
      </c>
      <c r="F182" s="19">
        <f t="shared" si="6"/>
        <v>0.19574418555532702</v>
      </c>
      <c r="H182" s="19">
        <f>IF(G182="Y","",D182-(E182+Results!$B$5))</f>
        <v>0.19574418555532702</v>
      </c>
      <c r="I182" s="11" t="s">
        <v>51</v>
      </c>
      <c r="J182" s="19" t="e">
        <f t="shared" si="7"/>
        <v>#N/A</v>
      </c>
      <c r="K182" s="19">
        <f t="shared" si="8"/>
        <v>0.19574418555532702</v>
      </c>
      <c r="L182" s="13" t="s">
        <v>51</v>
      </c>
    </row>
    <row r="183" spans="1:12" x14ac:dyDescent="0.25">
      <c r="A183" s="11">
        <v>189</v>
      </c>
      <c r="B183" s="11">
        <v>639012.424</v>
      </c>
      <c r="C183" s="11">
        <v>293805.90899999999</v>
      </c>
      <c r="D183" s="11">
        <v>831.98</v>
      </c>
      <c r="E183" s="11">
        <v>831.71141475239426</v>
      </c>
      <c r="F183" s="19">
        <f t="shared" si="6"/>
        <v>0.26858524760575619</v>
      </c>
      <c r="G183" s="12"/>
      <c r="H183" s="19">
        <f>IF(G183="Y","",D183-(E183+Results!$B$5))</f>
        <v>0.26858524760575619</v>
      </c>
      <c r="I183" s="11" t="s">
        <v>51</v>
      </c>
      <c r="J183" s="19" t="e">
        <f t="shared" si="7"/>
        <v>#N/A</v>
      </c>
      <c r="K183" s="19">
        <f t="shared" si="8"/>
        <v>0.26858524760575619</v>
      </c>
      <c r="L183" s="13" t="s">
        <v>51</v>
      </c>
    </row>
    <row r="184" spans="1:12" x14ac:dyDescent="0.25">
      <c r="A184" s="11">
        <v>190</v>
      </c>
      <c r="B184" s="11">
        <v>639050.38800000004</v>
      </c>
      <c r="C184" s="11">
        <v>293816.08600000001</v>
      </c>
      <c r="D184" s="11">
        <v>832.15499999999997</v>
      </c>
      <c r="E184" s="11">
        <v>831.93961354217811</v>
      </c>
      <c r="F184" s="19">
        <f t="shared" si="6"/>
        <v>0.2153864578218645</v>
      </c>
      <c r="H184" s="19">
        <f>IF(G184="Y","",D184-(E184+Results!$B$5))</f>
        <v>0.2153864578218645</v>
      </c>
      <c r="I184" s="11" t="s">
        <v>51</v>
      </c>
      <c r="J184" s="19" t="e">
        <f t="shared" si="7"/>
        <v>#N/A</v>
      </c>
      <c r="K184" s="19">
        <f t="shared" si="8"/>
        <v>0.2153864578218645</v>
      </c>
      <c r="L184" s="13" t="s">
        <v>51</v>
      </c>
    </row>
    <row r="185" spans="1:12" x14ac:dyDescent="0.25">
      <c r="A185" s="11">
        <v>191</v>
      </c>
      <c r="B185" s="11">
        <v>639073.62699999998</v>
      </c>
      <c r="C185" s="11">
        <v>293797.10700000002</v>
      </c>
      <c r="D185" s="11">
        <v>832.79200000000003</v>
      </c>
      <c r="E185" s="11">
        <v>832.53608373005818</v>
      </c>
      <c r="F185" s="19">
        <f t="shared" si="6"/>
        <v>0.25591626994184935</v>
      </c>
      <c r="G185" s="12"/>
      <c r="H185" s="19">
        <f>IF(G185="Y","",D185-(E185+Results!$B$5))</f>
        <v>0.25591626994184935</v>
      </c>
      <c r="I185" s="11" t="s">
        <v>51</v>
      </c>
      <c r="J185" s="19" t="e">
        <f t="shared" si="7"/>
        <v>#N/A</v>
      </c>
      <c r="K185" s="19">
        <f t="shared" si="8"/>
        <v>0.25591626994184935</v>
      </c>
      <c r="L185" s="13" t="s">
        <v>51</v>
      </c>
    </row>
    <row r="186" spans="1:12" x14ac:dyDescent="0.25">
      <c r="A186" s="11">
        <v>192</v>
      </c>
      <c r="B186" s="11">
        <v>639080.13699999999</v>
      </c>
      <c r="C186" s="11">
        <v>293753.212</v>
      </c>
      <c r="D186" s="11">
        <v>832.03800000000001</v>
      </c>
      <c r="E186" s="11">
        <v>831.85868392101361</v>
      </c>
      <c r="F186" s="19">
        <f t="shared" si="6"/>
        <v>0.17931607898640323</v>
      </c>
      <c r="H186" s="19">
        <f>IF(G186="Y","",D186-(E186+Results!$B$5))</f>
        <v>0.17931607898640323</v>
      </c>
      <c r="I186" s="11" t="s">
        <v>51</v>
      </c>
      <c r="J186" s="19" t="e">
        <f t="shared" si="7"/>
        <v>#N/A</v>
      </c>
      <c r="K186" s="19">
        <f t="shared" si="8"/>
        <v>0.17931607898640323</v>
      </c>
      <c r="L186" s="13" t="s">
        <v>51</v>
      </c>
    </row>
    <row r="187" spans="1:12" x14ac:dyDescent="0.25">
      <c r="A187" s="11">
        <v>193</v>
      </c>
      <c r="B187" s="11">
        <v>639116.43099999998</v>
      </c>
      <c r="C187" s="11">
        <v>293716.96399999998</v>
      </c>
      <c r="D187" s="11">
        <v>832.03300000000002</v>
      </c>
      <c r="E187" s="11">
        <v>832.01700778176689</v>
      </c>
      <c r="F187" s="19">
        <f t="shared" si="6"/>
        <v>1.5992218233122912E-2</v>
      </c>
      <c r="G187" s="12"/>
      <c r="H187" s="19">
        <f>IF(G187="Y","",D187-(E187+Results!$B$5))</f>
        <v>1.5992218233122912E-2</v>
      </c>
      <c r="I187" s="11" t="s">
        <v>51</v>
      </c>
      <c r="J187" s="19" t="e">
        <f t="shared" si="7"/>
        <v>#N/A</v>
      </c>
      <c r="K187" s="19">
        <f t="shared" si="8"/>
        <v>1.5992218233122912E-2</v>
      </c>
      <c r="L187" s="13" t="s">
        <v>51</v>
      </c>
    </row>
    <row r="188" spans="1:12" x14ac:dyDescent="0.25">
      <c r="A188" s="11">
        <v>194</v>
      </c>
      <c r="B188" s="11">
        <v>639148.37600000005</v>
      </c>
      <c r="C188" s="11">
        <v>293708.93599999999</v>
      </c>
      <c r="D188" s="11">
        <v>832.93399999999997</v>
      </c>
      <c r="E188" s="11">
        <v>833.02282334727704</v>
      </c>
      <c r="F188" s="19">
        <f t="shared" si="6"/>
        <v>-8.8823347277070752E-2</v>
      </c>
      <c r="H188" s="19">
        <f>IF(G188="Y","",D188-(E188+Results!$B$5))</f>
        <v>-8.8823347277070752E-2</v>
      </c>
      <c r="I188" s="11" t="s">
        <v>51</v>
      </c>
      <c r="J188" s="19" t="e">
        <f t="shared" si="7"/>
        <v>#N/A</v>
      </c>
      <c r="K188" s="19">
        <f t="shared" si="8"/>
        <v>-8.8823347277070752E-2</v>
      </c>
      <c r="L188" s="13" t="s">
        <v>51</v>
      </c>
    </row>
    <row r="189" spans="1:12" x14ac:dyDescent="0.25">
      <c r="A189" s="11">
        <v>195</v>
      </c>
      <c r="B189" s="11">
        <v>639155.94200000004</v>
      </c>
      <c r="C189" s="11">
        <v>293666.12599999999</v>
      </c>
      <c r="D189" s="11">
        <v>832.80200000000002</v>
      </c>
      <c r="E189" s="11">
        <v>832.8764770363025</v>
      </c>
      <c r="F189" s="19">
        <f t="shared" si="6"/>
        <v>-7.4477036302482702E-2</v>
      </c>
      <c r="G189" s="12"/>
      <c r="H189" s="19">
        <f>IF(G189="Y","",D189-(E189+Results!$B$5))</f>
        <v>-7.4477036302482702E-2</v>
      </c>
      <c r="I189" s="11" t="s">
        <v>51</v>
      </c>
      <c r="J189" s="19" t="e">
        <f t="shared" si="7"/>
        <v>#N/A</v>
      </c>
      <c r="K189" s="19">
        <f t="shared" si="8"/>
        <v>-7.4477036302482702E-2</v>
      </c>
      <c r="L189" s="13" t="s">
        <v>51</v>
      </c>
    </row>
    <row r="190" spans="1:12" x14ac:dyDescent="0.25">
      <c r="A190" s="11">
        <v>196</v>
      </c>
      <c r="B190" s="11">
        <v>639156.56700000004</v>
      </c>
      <c r="C190" s="11">
        <v>293612.54800000001</v>
      </c>
      <c r="D190" s="11">
        <v>832.15499999999997</v>
      </c>
      <c r="E190" s="11">
        <v>832.12209039174593</v>
      </c>
      <c r="F190" s="19">
        <f t="shared" si="6"/>
        <v>3.2909608254044542E-2</v>
      </c>
      <c r="H190" s="19">
        <f>IF(G190="Y","",D190-(E190+Results!$B$5))</f>
        <v>3.2909608254044542E-2</v>
      </c>
      <c r="I190" s="11" t="s">
        <v>51</v>
      </c>
      <c r="J190" s="19" t="e">
        <f t="shared" si="7"/>
        <v>#N/A</v>
      </c>
      <c r="K190" s="19">
        <f t="shared" si="8"/>
        <v>3.2909608254044542E-2</v>
      </c>
      <c r="L190" s="13" t="s">
        <v>51</v>
      </c>
    </row>
    <row r="191" spans="1:12" x14ac:dyDescent="0.25">
      <c r="A191" s="11">
        <v>197</v>
      </c>
      <c r="B191" s="11">
        <v>639130.81099999999</v>
      </c>
      <c r="C191" s="11">
        <v>293544.299</v>
      </c>
      <c r="D191" s="11">
        <v>831.50699999999995</v>
      </c>
      <c r="E191" s="11">
        <v>831.23745314668668</v>
      </c>
      <c r="F191" s="19">
        <f t="shared" si="6"/>
        <v>0.26954685331327255</v>
      </c>
      <c r="G191" s="12"/>
      <c r="H191" s="19">
        <f>IF(G191="Y","",D191-(E191+Results!$B$5))</f>
        <v>0.26954685331327255</v>
      </c>
      <c r="I191" s="11" t="s">
        <v>51</v>
      </c>
      <c r="J191" s="19" t="e">
        <f t="shared" si="7"/>
        <v>#N/A</v>
      </c>
      <c r="K191" s="19">
        <f t="shared" si="8"/>
        <v>0.26954685331327255</v>
      </c>
      <c r="L191" s="13" t="s">
        <v>51</v>
      </c>
    </row>
    <row r="192" spans="1:12" x14ac:dyDescent="0.25">
      <c r="A192" s="11">
        <v>198</v>
      </c>
      <c r="B192" s="11">
        <v>639088.95499999996</v>
      </c>
      <c r="C192" s="11">
        <v>293510.25799999997</v>
      </c>
      <c r="D192" s="11">
        <v>829.96100000000001</v>
      </c>
      <c r="E192" s="11">
        <v>829.81450496151695</v>
      </c>
      <c r="F192" s="19">
        <f t="shared" si="6"/>
        <v>0.14649503848306722</v>
      </c>
      <c r="H192" s="19">
        <f>IF(G192="Y","",D192-(E192+Results!$B$5))</f>
        <v>0.14649503848306722</v>
      </c>
      <c r="I192" s="11" t="s">
        <v>51</v>
      </c>
      <c r="J192" s="19" t="e">
        <f t="shared" si="7"/>
        <v>#N/A</v>
      </c>
      <c r="K192" s="19">
        <f t="shared" si="8"/>
        <v>0.14649503848306722</v>
      </c>
      <c r="L192" s="13" t="s">
        <v>51</v>
      </c>
    </row>
    <row r="193" spans="1:12" x14ac:dyDescent="0.25">
      <c r="A193" s="11">
        <v>199</v>
      </c>
      <c r="B193" s="11">
        <v>639142.27800000005</v>
      </c>
      <c r="C193" s="11">
        <v>293486.90899999999</v>
      </c>
      <c r="D193" s="11">
        <v>830.697</v>
      </c>
      <c r="E193" s="11">
        <v>830.63916362406212</v>
      </c>
      <c r="F193" s="19">
        <f t="shared" si="6"/>
        <v>5.7836375937881712E-2</v>
      </c>
      <c r="G193" s="12"/>
      <c r="H193" s="19">
        <f>IF(G193="Y","",D193-(E193+Results!$B$5))</f>
        <v>5.7836375937881712E-2</v>
      </c>
      <c r="I193" s="11" t="s">
        <v>51</v>
      </c>
      <c r="J193" s="19" t="e">
        <f t="shared" si="7"/>
        <v>#N/A</v>
      </c>
      <c r="K193" s="19">
        <f t="shared" si="8"/>
        <v>5.7836375937881712E-2</v>
      </c>
      <c r="L193" s="13" t="s">
        <v>51</v>
      </c>
    </row>
    <row r="194" spans="1:12" x14ac:dyDescent="0.25">
      <c r="A194" s="11">
        <v>200</v>
      </c>
      <c r="B194" s="11">
        <v>639196.83200000005</v>
      </c>
      <c r="C194" s="11">
        <v>293529.76299999998</v>
      </c>
      <c r="D194" s="11">
        <v>831.04499999999996</v>
      </c>
      <c r="E194" s="11">
        <v>830.98787636085285</v>
      </c>
      <c r="F194" s="19">
        <f t="shared" si="6"/>
        <v>5.7123639147107497E-2</v>
      </c>
      <c r="H194" s="19">
        <f>IF(G194="Y","",D194-(E194+Results!$B$5))</f>
        <v>5.7123639147107497E-2</v>
      </c>
      <c r="I194" s="11" t="s">
        <v>51</v>
      </c>
      <c r="J194" s="19" t="e">
        <f t="shared" si="7"/>
        <v>#N/A</v>
      </c>
      <c r="K194" s="19">
        <f t="shared" si="8"/>
        <v>5.7123639147107497E-2</v>
      </c>
      <c r="L194" s="13" t="s">
        <v>51</v>
      </c>
    </row>
    <row r="195" spans="1:12" x14ac:dyDescent="0.25">
      <c r="A195" s="11">
        <v>201</v>
      </c>
      <c r="B195" s="11">
        <v>639262.90399999998</v>
      </c>
      <c r="C195" s="11">
        <v>293590.696</v>
      </c>
      <c r="D195" s="11">
        <v>832.09100000000001</v>
      </c>
      <c r="E195" s="11">
        <v>832.11167869585518</v>
      </c>
      <c r="F195" s="19">
        <f t="shared" si="6"/>
        <v>-2.0678695855167462E-2</v>
      </c>
      <c r="G195" s="12"/>
      <c r="H195" s="19">
        <f>IF(G195="Y","",D195-(E195+Results!$B$5))</f>
        <v>-2.0678695855167462E-2</v>
      </c>
      <c r="I195" s="11" t="s">
        <v>51</v>
      </c>
      <c r="J195" s="19" t="e">
        <f t="shared" si="7"/>
        <v>#N/A</v>
      </c>
      <c r="K195" s="19">
        <f t="shared" si="8"/>
        <v>-2.0678695855167462E-2</v>
      </c>
      <c r="L195" s="13" t="s">
        <v>51</v>
      </c>
    </row>
    <row r="196" spans="1:12" x14ac:dyDescent="0.25">
      <c r="A196" s="11">
        <v>202</v>
      </c>
      <c r="B196" s="11">
        <v>639324.62899999996</v>
      </c>
      <c r="C196" s="11">
        <v>293622.34000000003</v>
      </c>
      <c r="D196" s="11">
        <v>832.20100000000002</v>
      </c>
      <c r="E196" s="11">
        <v>832.16660941975408</v>
      </c>
      <c r="F196" s="19">
        <f t="shared" si="6"/>
        <v>3.4390580245940328E-2</v>
      </c>
      <c r="H196" s="19">
        <f>IF(G196="Y","",D196-(E196+Results!$B$5))</f>
        <v>3.4390580245940328E-2</v>
      </c>
      <c r="I196" s="11" t="s">
        <v>51</v>
      </c>
      <c r="J196" s="19" t="e">
        <f t="shared" si="7"/>
        <v>#N/A</v>
      </c>
      <c r="K196" s="19">
        <f t="shared" si="8"/>
        <v>3.4390580245940328E-2</v>
      </c>
      <c r="L196" s="13" t="s">
        <v>51</v>
      </c>
    </row>
    <row r="197" spans="1:12" x14ac:dyDescent="0.25">
      <c r="A197" s="11">
        <v>203</v>
      </c>
      <c r="B197" s="11">
        <v>639358.74199999997</v>
      </c>
      <c r="C197" s="11">
        <v>293664.91800000001</v>
      </c>
      <c r="D197" s="11">
        <v>831.16300000000001</v>
      </c>
      <c r="E197" s="11">
        <v>831.18413383166808</v>
      </c>
      <c r="F197" s="19">
        <f t="shared" si="6"/>
        <v>-2.1133831668066705E-2</v>
      </c>
      <c r="G197" s="12"/>
      <c r="H197" s="19">
        <f>IF(G197="Y","",D197-(E197+Results!$B$5))</f>
        <v>-2.1133831668066705E-2</v>
      </c>
      <c r="I197" s="11" t="s">
        <v>51</v>
      </c>
      <c r="J197" s="19" t="e">
        <f t="shared" si="7"/>
        <v>#N/A</v>
      </c>
      <c r="K197" s="19">
        <f t="shared" si="8"/>
        <v>-2.1133831668066705E-2</v>
      </c>
      <c r="L197" s="13" t="s">
        <v>51</v>
      </c>
    </row>
    <row r="198" spans="1:12" x14ac:dyDescent="0.25">
      <c r="A198" s="11">
        <v>204</v>
      </c>
      <c r="B198" s="11">
        <v>639404.53500000003</v>
      </c>
      <c r="C198" s="11">
        <v>293685.13199999998</v>
      </c>
      <c r="D198" s="11">
        <v>831.92700000000002</v>
      </c>
      <c r="E198" s="11">
        <v>831.86480053702155</v>
      </c>
      <c r="F198" s="19">
        <f t="shared" si="6"/>
        <v>6.2199462978469455E-2</v>
      </c>
      <c r="H198" s="19">
        <f>IF(G198="Y","",D198-(E198+Results!$B$5))</f>
        <v>6.2199462978469455E-2</v>
      </c>
      <c r="I198" s="11" t="s">
        <v>51</v>
      </c>
      <c r="J198" s="19" t="e">
        <f t="shared" si="7"/>
        <v>#N/A</v>
      </c>
      <c r="K198" s="19">
        <f t="shared" si="8"/>
        <v>6.2199462978469455E-2</v>
      </c>
      <c r="L198" s="13" t="s">
        <v>51</v>
      </c>
    </row>
    <row r="199" spans="1:12" x14ac:dyDescent="0.25">
      <c r="A199" s="11">
        <v>205</v>
      </c>
      <c r="B199" s="11">
        <v>639399.28200000001</v>
      </c>
      <c r="C199" s="11">
        <v>293720.57</v>
      </c>
      <c r="D199" s="11">
        <v>832.82500000000005</v>
      </c>
      <c r="E199" s="11">
        <v>832.81414487889504</v>
      </c>
      <c r="F199" s="19">
        <f t="shared" si="6"/>
        <v>1.0855121105009857E-2</v>
      </c>
      <c r="G199" s="12"/>
      <c r="H199" s="19">
        <f>IF(G199="Y","",D199-(E199+Results!$B$5))</f>
        <v>1.0855121105009857E-2</v>
      </c>
      <c r="I199" s="11" t="s">
        <v>51</v>
      </c>
      <c r="J199" s="19" t="e">
        <f t="shared" si="7"/>
        <v>#N/A</v>
      </c>
      <c r="K199" s="19">
        <f t="shared" si="8"/>
        <v>1.0855121105009857E-2</v>
      </c>
      <c r="L199" s="13" t="s">
        <v>51</v>
      </c>
    </row>
    <row r="200" spans="1:12" x14ac:dyDescent="0.25">
      <c r="A200" s="11">
        <v>207</v>
      </c>
      <c r="B200" s="11">
        <v>639314.45400000003</v>
      </c>
      <c r="C200" s="11">
        <v>293679.14799999999</v>
      </c>
      <c r="D200" s="11">
        <v>832.28399999999999</v>
      </c>
      <c r="E200" s="11">
        <v>832.36101354260381</v>
      </c>
      <c r="F200" s="19">
        <f t="shared" si="6"/>
        <v>-7.7013542603822316E-2</v>
      </c>
      <c r="H200" s="19">
        <f>IF(G200="Y","",D200-(E200+Results!$B$5))</f>
        <v>-7.7013542603822316E-2</v>
      </c>
      <c r="I200" s="11" t="s">
        <v>51</v>
      </c>
      <c r="J200" s="19" t="e">
        <f t="shared" si="7"/>
        <v>#N/A</v>
      </c>
      <c r="K200" s="19">
        <f t="shared" si="8"/>
        <v>-7.7013542603822316E-2</v>
      </c>
      <c r="L200" s="13" t="s">
        <v>51</v>
      </c>
    </row>
    <row r="201" spans="1:12" x14ac:dyDescent="0.25">
      <c r="A201" s="11">
        <v>208</v>
      </c>
      <c r="B201" s="11">
        <v>639285.16299999994</v>
      </c>
      <c r="C201" s="11">
        <v>293713.93400000001</v>
      </c>
      <c r="D201" s="11">
        <v>832.87300000000005</v>
      </c>
      <c r="E201" s="11">
        <v>832.74714680119166</v>
      </c>
      <c r="F201" s="19">
        <f t="shared" si="6"/>
        <v>0.12585319880838597</v>
      </c>
      <c r="G201" s="12"/>
      <c r="H201" s="19">
        <f>IF(G201="Y","",D201-(E201+Results!$B$5))</f>
        <v>0.12585319880838597</v>
      </c>
      <c r="I201" s="11" t="s">
        <v>51</v>
      </c>
      <c r="J201" s="19" t="e">
        <f t="shared" si="7"/>
        <v>#N/A</v>
      </c>
      <c r="K201" s="19">
        <f t="shared" si="8"/>
        <v>0.12585319880838597</v>
      </c>
      <c r="L201" s="13" t="s">
        <v>51</v>
      </c>
    </row>
    <row r="202" spans="1:12" x14ac:dyDescent="0.25">
      <c r="A202" s="11">
        <v>209</v>
      </c>
      <c r="B202" s="11">
        <v>639303.772</v>
      </c>
      <c r="C202" s="11">
        <v>293742.66899999999</v>
      </c>
      <c r="D202" s="11">
        <v>831.92499999999995</v>
      </c>
      <c r="E202" s="11">
        <v>832.2153261963125</v>
      </c>
      <c r="F202" s="19">
        <f t="shared" si="6"/>
        <v>-0.29032619631254875</v>
      </c>
      <c r="H202" s="19">
        <f>IF(G202="Y","",D202-(E202+Results!$B$5))</f>
        <v>-0.29032619631254875</v>
      </c>
      <c r="I202" s="11" t="s">
        <v>51</v>
      </c>
      <c r="J202" s="19" t="e">
        <f t="shared" si="7"/>
        <v>#N/A</v>
      </c>
      <c r="K202" s="19">
        <f t="shared" si="8"/>
        <v>-0.29032619631254875</v>
      </c>
      <c r="L202" s="13" t="s">
        <v>51</v>
      </c>
    </row>
    <row r="203" spans="1:12" x14ac:dyDescent="0.25">
      <c r="A203" s="11">
        <v>211</v>
      </c>
      <c r="B203" s="11">
        <v>639377.34699999995</v>
      </c>
      <c r="C203" s="11">
        <v>293762.40700000001</v>
      </c>
      <c r="D203" s="11">
        <v>832.88099999999997</v>
      </c>
      <c r="E203" s="11">
        <v>832.73374723023812</v>
      </c>
      <c r="F203" s="19">
        <f t="shared" si="6"/>
        <v>0.14725276976184887</v>
      </c>
      <c r="G203" s="12"/>
      <c r="H203" s="19">
        <f>IF(G203="Y","",D203-(E203+Results!$B$5))</f>
        <v>0.14725276976184887</v>
      </c>
      <c r="I203" s="11" t="s">
        <v>51</v>
      </c>
      <c r="J203" s="19" t="e">
        <f t="shared" si="7"/>
        <v>#N/A</v>
      </c>
      <c r="K203" s="19">
        <f t="shared" si="8"/>
        <v>0.14725276976184887</v>
      </c>
      <c r="L203" s="13" t="s">
        <v>51</v>
      </c>
    </row>
    <row r="204" spans="1:12" x14ac:dyDescent="0.25">
      <c r="A204" s="11">
        <v>212</v>
      </c>
      <c r="B204" s="11">
        <v>639362.69299999997</v>
      </c>
      <c r="C204" s="11">
        <v>293811.54800000001</v>
      </c>
      <c r="D204" s="11">
        <v>832.90099999999995</v>
      </c>
      <c r="E204" s="11">
        <v>832.7815078240684</v>
      </c>
      <c r="F204" s="19">
        <f t="shared" si="6"/>
        <v>0.11949217593155481</v>
      </c>
      <c r="H204" s="19">
        <f>IF(G204="Y","",D204-(E204+Results!$B$5))</f>
        <v>0.11949217593155481</v>
      </c>
      <c r="I204" s="11" t="s">
        <v>51</v>
      </c>
      <c r="J204" s="19" t="e">
        <f t="shared" si="7"/>
        <v>#N/A</v>
      </c>
      <c r="K204" s="19">
        <f t="shared" si="8"/>
        <v>0.11949217593155481</v>
      </c>
      <c r="L204" s="13" t="s">
        <v>51</v>
      </c>
    </row>
    <row r="205" spans="1:12" x14ac:dyDescent="0.25">
      <c r="A205" s="11">
        <v>214</v>
      </c>
      <c r="B205" s="11">
        <v>639294.82400000002</v>
      </c>
      <c r="C205" s="11">
        <v>293805.91200000001</v>
      </c>
      <c r="D205" s="11">
        <v>832.67899999999997</v>
      </c>
      <c r="E205" s="11">
        <v>832.52483283634331</v>
      </c>
      <c r="F205" s="19">
        <f t="shared" si="6"/>
        <v>0.15416716365666616</v>
      </c>
      <c r="G205" s="12"/>
      <c r="H205" s="19">
        <f>IF(G205="Y","",D205-(E205+Results!$B$5))</f>
        <v>0.15416716365666616</v>
      </c>
      <c r="I205" s="11" t="s">
        <v>51</v>
      </c>
      <c r="J205" s="19" t="e">
        <f t="shared" si="7"/>
        <v>#N/A</v>
      </c>
      <c r="K205" s="19">
        <f t="shared" si="8"/>
        <v>0.15416716365666616</v>
      </c>
      <c r="L205" s="13" t="s">
        <v>51</v>
      </c>
    </row>
    <row r="206" spans="1:12" x14ac:dyDescent="0.25">
      <c r="A206" s="11">
        <v>215</v>
      </c>
      <c r="B206" s="11">
        <v>639254.57499999995</v>
      </c>
      <c r="C206" s="11">
        <v>293811.027</v>
      </c>
      <c r="D206" s="11">
        <v>833.69500000000005</v>
      </c>
      <c r="E206" s="11">
        <v>833.76325097491554</v>
      </c>
      <c r="F206" s="19">
        <f t="shared" si="6"/>
        <v>-6.825097491548604E-2</v>
      </c>
      <c r="H206" s="19">
        <f>IF(G206="Y","",D206-(E206+Results!$B$5))</f>
        <v>-6.825097491548604E-2</v>
      </c>
      <c r="I206" s="11" t="s">
        <v>51</v>
      </c>
      <c r="J206" s="19" t="e">
        <f t="shared" si="7"/>
        <v>#N/A</v>
      </c>
      <c r="K206" s="19">
        <f t="shared" si="8"/>
        <v>-6.825097491548604E-2</v>
      </c>
      <c r="L206" s="13" t="s">
        <v>51</v>
      </c>
    </row>
    <row r="207" spans="1:12" x14ac:dyDescent="0.25">
      <c r="A207" s="11">
        <v>216</v>
      </c>
      <c r="B207" s="11">
        <v>639227.60800000001</v>
      </c>
      <c r="C207" s="11">
        <v>293840.58600000001</v>
      </c>
      <c r="D207" s="11">
        <v>833.78800000000001</v>
      </c>
      <c r="E207" s="11">
        <v>833.56215414754024</v>
      </c>
      <c r="F207" s="19">
        <f t="shared" ref="F207:F270" si="9">D207-E207</f>
        <v>0.22584585245976996</v>
      </c>
      <c r="G207" s="12"/>
      <c r="H207" s="19">
        <f>IF(G207="Y","",D207-(E207+Results!$B$5))</f>
        <v>0.22584585245976996</v>
      </c>
      <c r="I207" s="11" t="s">
        <v>51</v>
      </c>
      <c r="J207" s="19" t="e">
        <f t="shared" ref="J207:J270" si="10">IF(OR(I207="EA",I207="CL",I207="ASPH",I207="CONC",I207="FL"),H207,NA())</f>
        <v>#N/A</v>
      </c>
      <c r="K207" s="19">
        <f t="shared" ref="K207:K270" si="11">IF(OR(I207="XYZ",I207="DTCH",I207="TSL",I207="BSL",I207="BC"),H207,NA())</f>
        <v>0.22584585245976996</v>
      </c>
      <c r="L207" s="13" t="s">
        <v>51</v>
      </c>
    </row>
    <row r="208" spans="1:12" x14ac:dyDescent="0.25">
      <c r="A208" s="11">
        <v>217</v>
      </c>
      <c r="B208" s="11">
        <v>639225.53599999996</v>
      </c>
      <c r="C208" s="11">
        <v>293882.63199999998</v>
      </c>
      <c r="D208" s="11">
        <v>833.84799999999996</v>
      </c>
      <c r="E208" s="11">
        <v>833.72188213447362</v>
      </c>
      <c r="F208" s="19">
        <f t="shared" si="9"/>
        <v>0.1261178655263393</v>
      </c>
      <c r="H208" s="19">
        <f>IF(G208="Y","",D208-(E208+Results!$B$5))</f>
        <v>0.1261178655263393</v>
      </c>
      <c r="I208" s="11" t="s">
        <v>51</v>
      </c>
      <c r="J208" s="19" t="e">
        <f t="shared" si="10"/>
        <v>#N/A</v>
      </c>
      <c r="K208" s="19">
        <f t="shared" si="11"/>
        <v>0.1261178655263393</v>
      </c>
      <c r="L208" s="13" t="s">
        <v>51</v>
      </c>
    </row>
    <row r="209" spans="1:12" x14ac:dyDescent="0.25">
      <c r="A209" s="11">
        <v>218</v>
      </c>
      <c r="B209" s="11">
        <v>639275.26500000001</v>
      </c>
      <c r="C209" s="11">
        <v>293893.10800000001</v>
      </c>
      <c r="D209" s="11">
        <v>835.048</v>
      </c>
      <c r="E209" s="11">
        <v>834.89959772729424</v>
      </c>
      <c r="F209" s="19">
        <f t="shared" si="9"/>
        <v>0.14840227270576634</v>
      </c>
      <c r="G209" s="12"/>
      <c r="H209" s="19">
        <f>IF(G209="Y","",D209-(E209+Results!$B$5))</f>
        <v>0.14840227270576634</v>
      </c>
      <c r="I209" s="11" t="s">
        <v>51</v>
      </c>
      <c r="J209" s="19" t="e">
        <f t="shared" si="10"/>
        <v>#N/A</v>
      </c>
      <c r="K209" s="19">
        <f t="shared" si="11"/>
        <v>0.14840227270576634</v>
      </c>
      <c r="L209" s="13" t="s">
        <v>51</v>
      </c>
    </row>
    <row r="210" spans="1:12" x14ac:dyDescent="0.25">
      <c r="A210" s="11">
        <v>219</v>
      </c>
      <c r="B210" s="11">
        <v>639283.03300000005</v>
      </c>
      <c r="C210" s="11">
        <v>293924.31699999998</v>
      </c>
      <c r="D210" s="11">
        <v>835.39099999999996</v>
      </c>
      <c r="E210" s="11">
        <v>835.37538591224313</v>
      </c>
      <c r="F210" s="19">
        <f t="shared" si="9"/>
        <v>1.5614087756830486E-2</v>
      </c>
      <c r="H210" s="19">
        <f>IF(G210="Y","",D210-(E210+Results!$B$5))</f>
        <v>1.5614087756830486E-2</v>
      </c>
      <c r="I210" s="11" t="s">
        <v>51</v>
      </c>
      <c r="J210" s="19" t="e">
        <f t="shared" si="10"/>
        <v>#N/A</v>
      </c>
      <c r="K210" s="19">
        <f t="shared" si="11"/>
        <v>1.5614087756830486E-2</v>
      </c>
      <c r="L210" s="13" t="s">
        <v>51</v>
      </c>
    </row>
    <row r="211" spans="1:12" x14ac:dyDescent="0.25">
      <c r="A211" s="11">
        <v>220</v>
      </c>
      <c r="B211" s="11">
        <v>639232.74399999995</v>
      </c>
      <c r="C211" s="11">
        <v>293942.09999999998</v>
      </c>
      <c r="D211" s="11">
        <v>833.44</v>
      </c>
      <c r="E211" s="11">
        <v>833.33834202210642</v>
      </c>
      <c r="F211" s="19">
        <f t="shared" si="9"/>
        <v>0.10165797789363751</v>
      </c>
      <c r="G211" s="12"/>
      <c r="H211" s="19">
        <f>IF(G211="Y","",D211-(E211+Results!$B$5))</f>
        <v>0.10165797789363751</v>
      </c>
      <c r="I211" s="11" t="s">
        <v>51</v>
      </c>
      <c r="J211" s="19" t="e">
        <f t="shared" si="10"/>
        <v>#N/A</v>
      </c>
      <c r="K211" s="19">
        <f t="shared" si="11"/>
        <v>0.10165797789363751</v>
      </c>
      <c r="L211" s="13" t="s">
        <v>51</v>
      </c>
    </row>
    <row r="212" spans="1:12" x14ac:dyDescent="0.25">
      <c r="A212" s="11">
        <v>221</v>
      </c>
      <c r="B212" s="11">
        <v>639278.473</v>
      </c>
      <c r="C212" s="11">
        <v>293975.53100000002</v>
      </c>
      <c r="D212" s="11">
        <v>834.197</v>
      </c>
      <c r="E212" s="11">
        <v>834.0795056593704</v>
      </c>
      <c r="F212" s="19">
        <f t="shared" si="9"/>
        <v>0.11749434062960518</v>
      </c>
      <c r="H212" s="19">
        <f>IF(G212="Y","",D212-(E212+Results!$B$5))</f>
        <v>0.11749434062960518</v>
      </c>
      <c r="I212" s="11" t="s">
        <v>51</v>
      </c>
      <c r="J212" s="19" t="e">
        <f t="shared" si="10"/>
        <v>#N/A</v>
      </c>
      <c r="K212" s="19">
        <f t="shared" si="11"/>
        <v>0.11749434062960518</v>
      </c>
      <c r="L212" s="13" t="s">
        <v>51</v>
      </c>
    </row>
    <row r="213" spans="1:12" x14ac:dyDescent="0.25">
      <c r="A213" s="11">
        <v>222</v>
      </c>
      <c r="B213" s="11">
        <v>639320.41700000002</v>
      </c>
      <c r="C213" s="11">
        <v>293963.163</v>
      </c>
      <c r="D213" s="11">
        <v>834.61500000000001</v>
      </c>
      <c r="E213" s="11">
        <v>834.48272020473382</v>
      </c>
      <c r="F213" s="19">
        <f t="shared" si="9"/>
        <v>0.13227979526618583</v>
      </c>
      <c r="G213" s="12"/>
      <c r="H213" s="19">
        <f>IF(G213="Y","",D213-(E213+Results!$B$5))</f>
        <v>0.13227979526618583</v>
      </c>
      <c r="I213" s="11" t="s">
        <v>51</v>
      </c>
      <c r="J213" s="19" t="e">
        <f t="shared" si="10"/>
        <v>#N/A</v>
      </c>
      <c r="K213" s="19">
        <f t="shared" si="11"/>
        <v>0.13227979526618583</v>
      </c>
      <c r="L213" s="13" t="s">
        <v>51</v>
      </c>
    </row>
    <row r="214" spans="1:12" x14ac:dyDescent="0.25">
      <c r="A214" s="11">
        <v>223</v>
      </c>
      <c r="B214" s="11">
        <v>639361.50600000005</v>
      </c>
      <c r="C214" s="11">
        <v>294010.84499999997</v>
      </c>
      <c r="D214" s="11">
        <v>835.07600000000002</v>
      </c>
      <c r="E214" s="11">
        <v>835.05731991970481</v>
      </c>
      <c r="F214" s="19">
        <f t="shared" si="9"/>
        <v>1.8680080295212065E-2</v>
      </c>
      <c r="H214" s="19">
        <f>IF(G214="Y","",D214-(E214+Results!$B$5))</f>
        <v>1.8680080295212065E-2</v>
      </c>
      <c r="I214" s="11" t="s">
        <v>51</v>
      </c>
      <c r="J214" s="19" t="e">
        <f t="shared" si="10"/>
        <v>#N/A</v>
      </c>
      <c r="K214" s="19">
        <f t="shared" si="11"/>
        <v>1.8680080295212065E-2</v>
      </c>
      <c r="L214" s="13" t="s">
        <v>51</v>
      </c>
    </row>
    <row r="215" spans="1:12" x14ac:dyDescent="0.25">
      <c r="A215" s="11">
        <v>224</v>
      </c>
      <c r="B215" s="11">
        <v>639414.37399999995</v>
      </c>
      <c r="C215" s="11">
        <v>294018.39199999999</v>
      </c>
      <c r="D215" s="11">
        <v>835.85699999999997</v>
      </c>
      <c r="E215" s="11">
        <v>835.77635717874614</v>
      </c>
      <c r="F215" s="19">
        <f t="shared" si="9"/>
        <v>8.0642821253832153E-2</v>
      </c>
      <c r="G215" s="12"/>
      <c r="H215" s="19">
        <f>IF(G215="Y","",D215-(E215+Results!$B$5))</f>
        <v>8.0642821253832153E-2</v>
      </c>
      <c r="I215" s="11" t="s">
        <v>51</v>
      </c>
      <c r="J215" s="19" t="e">
        <f t="shared" si="10"/>
        <v>#N/A</v>
      </c>
      <c r="K215" s="19">
        <f t="shared" si="11"/>
        <v>8.0642821253832153E-2</v>
      </c>
      <c r="L215" s="13" t="s">
        <v>51</v>
      </c>
    </row>
    <row r="216" spans="1:12" x14ac:dyDescent="0.25">
      <c r="A216" s="11">
        <v>225</v>
      </c>
      <c r="B216" s="11">
        <v>639386.54500000004</v>
      </c>
      <c r="C216" s="11">
        <v>294054.44400000002</v>
      </c>
      <c r="D216" s="11">
        <v>836.62400000000002</v>
      </c>
      <c r="E216" s="11">
        <v>836.61798194210633</v>
      </c>
      <c r="F216" s="19">
        <f t="shared" si="9"/>
        <v>6.0180578936979146E-3</v>
      </c>
      <c r="H216" s="19">
        <f>IF(G216="Y","",D216-(E216+Results!$B$5))</f>
        <v>6.0180578936979146E-3</v>
      </c>
      <c r="I216" s="11" t="s">
        <v>51</v>
      </c>
      <c r="J216" s="19" t="e">
        <f t="shared" si="10"/>
        <v>#N/A</v>
      </c>
      <c r="K216" s="19">
        <f t="shared" si="11"/>
        <v>6.0180578936979146E-3</v>
      </c>
      <c r="L216" s="13" t="s">
        <v>51</v>
      </c>
    </row>
    <row r="217" spans="1:12" x14ac:dyDescent="0.25">
      <c r="A217" s="11">
        <v>226</v>
      </c>
      <c r="B217" s="11">
        <v>639330.97900000005</v>
      </c>
      <c r="C217" s="11">
        <v>294155.44</v>
      </c>
      <c r="D217" s="11">
        <v>838.92600000000004</v>
      </c>
      <c r="E217" s="11">
        <v>838.86085025046282</v>
      </c>
      <c r="F217" s="19">
        <f t="shared" si="9"/>
        <v>6.5149749537226853E-2</v>
      </c>
      <c r="G217" s="12"/>
      <c r="H217" s="19">
        <f>IF(G217="Y","",D217-(E217+Results!$B$5))</f>
        <v>6.5149749537226853E-2</v>
      </c>
      <c r="I217" s="11" t="s">
        <v>51</v>
      </c>
      <c r="J217" s="19" t="e">
        <f t="shared" si="10"/>
        <v>#N/A</v>
      </c>
      <c r="K217" s="19">
        <f t="shared" si="11"/>
        <v>6.5149749537226853E-2</v>
      </c>
      <c r="L217" s="13" t="s">
        <v>51</v>
      </c>
    </row>
    <row r="218" spans="1:12" x14ac:dyDescent="0.25">
      <c r="A218" s="11">
        <v>227</v>
      </c>
      <c r="B218" s="11">
        <v>639306.35</v>
      </c>
      <c r="C218" s="11">
        <v>294183.429</v>
      </c>
      <c r="D218" s="11">
        <v>841.33299999999997</v>
      </c>
      <c r="E218" s="11">
        <v>841.31676325231774</v>
      </c>
      <c r="F218" s="19">
        <f t="shared" si="9"/>
        <v>1.623674768222827E-2</v>
      </c>
      <c r="H218" s="19">
        <f>IF(G218="Y","",D218-(E218+Results!$B$5))</f>
        <v>1.623674768222827E-2</v>
      </c>
      <c r="I218" s="11" t="s">
        <v>51</v>
      </c>
      <c r="J218" s="19" t="e">
        <f t="shared" si="10"/>
        <v>#N/A</v>
      </c>
      <c r="K218" s="19">
        <f t="shared" si="11"/>
        <v>1.623674768222827E-2</v>
      </c>
      <c r="L218" s="13" t="s">
        <v>51</v>
      </c>
    </row>
    <row r="219" spans="1:12" x14ac:dyDescent="0.25">
      <c r="A219" s="11">
        <v>228</v>
      </c>
      <c r="B219" s="11">
        <v>639273.228</v>
      </c>
      <c r="C219" s="11">
        <v>294154.07</v>
      </c>
      <c r="D219" s="11">
        <v>839.43799999999999</v>
      </c>
      <c r="E219" s="11">
        <v>839.29651855908719</v>
      </c>
      <c r="F219" s="19">
        <f t="shared" si="9"/>
        <v>0.14148144091279846</v>
      </c>
      <c r="G219" s="12"/>
      <c r="H219" s="19">
        <f>IF(G219="Y","",D219-(E219+Results!$B$5))</f>
        <v>0.14148144091279846</v>
      </c>
      <c r="I219" s="11" t="s">
        <v>51</v>
      </c>
      <c r="J219" s="19" t="e">
        <f t="shared" si="10"/>
        <v>#N/A</v>
      </c>
      <c r="K219" s="19">
        <f t="shared" si="11"/>
        <v>0.14148144091279846</v>
      </c>
      <c r="L219" s="13" t="s">
        <v>51</v>
      </c>
    </row>
    <row r="220" spans="1:12" x14ac:dyDescent="0.25">
      <c r="A220" s="11">
        <v>229</v>
      </c>
      <c r="B220" s="11">
        <v>639277.94700000004</v>
      </c>
      <c r="C220" s="11">
        <v>294116.29399999999</v>
      </c>
      <c r="D220" s="11">
        <v>836.75800000000004</v>
      </c>
      <c r="E220" s="11">
        <v>836.63036133331559</v>
      </c>
      <c r="F220" s="19">
        <f t="shared" si="9"/>
        <v>0.12763866668444734</v>
      </c>
      <c r="H220" s="19">
        <f>IF(G220="Y","",D220-(E220+Results!$B$5))</f>
        <v>0.12763866668444734</v>
      </c>
      <c r="I220" s="11" t="s">
        <v>51</v>
      </c>
      <c r="J220" s="19" t="e">
        <f t="shared" si="10"/>
        <v>#N/A</v>
      </c>
      <c r="K220" s="19">
        <f t="shared" si="11"/>
        <v>0.12763866668444734</v>
      </c>
      <c r="L220" s="13" t="s">
        <v>51</v>
      </c>
    </row>
    <row r="221" spans="1:12" x14ac:dyDescent="0.25">
      <c r="A221" s="11">
        <v>230</v>
      </c>
      <c r="B221" s="11">
        <v>639234.11399999994</v>
      </c>
      <c r="C221" s="11">
        <v>294110.95600000001</v>
      </c>
      <c r="D221" s="11">
        <v>836.37099999999998</v>
      </c>
      <c r="E221" s="11">
        <v>836.42382882736763</v>
      </c>
      <c r="F221" s="19">
        <f t="shared" si="9"/>
        <v>-5.2828827367648046E-2</v>
      </c>
      <c r="G221" s="12"/>
      <c r="H221" s="19">
        <f>IF(G221="Y","",D221-(E221+Results!$B$5))</f>
        <v>-5.2828827367648046E-2</v>
      </c>
      <c r="I221" s="11" t="s">
        <v>51</v>
      </c>
      <c r="J221" s="19" t="e">
        <f t="shared" si="10"/>
        <v>#N/A</v>
      </c>
      <c r="K221" s="19">
        <f t="shared" si="11"/>
        <v>-5.2828827367648046E-2</v>
      </c>
      <c r="L221" s="13" t="s">
        <v>51</v>
      </c>
    </row>
    <row r="222" spans="1:12" x14ac:dyDescent="0.25">
      <c r="A222" s="11">
        <v>231</v>
      </c>
      <c r="B222" s="11">
        <v>639205.34100000001</v>
      </c>
      <c r="C222" s="11">
        <v>294083.95600000001</v>
      </c>
      <c r="D222" s="11">
        <v>835.26</v>
      </c>
      <c r="E222" s="11">
        <v>835.33486902181369</v>
      </c>
      <c r="F222" s="19">
        <f t="shared" si="9"/>
        <v>-7.4869021813697145E-2</v>
      </c>
      <c r="H222" s="19">
        <f>IF(G222="Y","",D222-(E222+Results!$B$5))</f>
        <v>-7.4869021813697145E-2</v>
      </c>
      <c r="I222" s="11" t="s">
        <v>51</v>
      </c>
      <c r="J222" s="19" t="e">
        <f t="shared" si="10"/>
        <v>#N/A</v>
      </c>
      <c r="K222" s="19">
        <f t="shared" si="11"/>
        <v>-7.4869021813697145E-2</v>
      </c>
      <c r="L222" s="13" t="s">
        <v>51</v>
      </c>
    </row>
    <row r="223" spans="1:12" x14ac:dyDescent="0.25">
      <c r="A223" s="11">
        <v>232</v>
      </c>
      <c r="B223" s="11">
        <v>639193.90899999999</v>
      </c>
      <c r="C223" s="11">
        <v>294058.109</v>
      </c>
      <c r="D223" s="11">
        <v>833.60199999999998</v>
      </c>
      <c r="E223" s="11">
        <v>833.57817925232166</v>
      </c>
      <c r="F223" s="19">
        <f t="shared" si="9"/>
        <v>2.3820747678314547E-2</v>
      </c>
      <c r="G223" s="12"/>
      <c r="H223" s="19">
        <f>IF(G223="Y","",D223-(E223+Results!$B$5))</f>
        <v>2.3820747678314547E-2</v>
      </c>
      <c r="I223" s="11" t="s">
        <v>51</v>
      </c>
      <c r="J223" s="19" t="e">
        <f t="shared" si="10"/>
        <v>#N/A</v>
      </c>
      <c r="K223" s="19">
        <f t="shared" si="11"/>
        <v>2.3820747678314547E-2</v>
      </c>
      <c r="L223" s="13" t="s">
        <v>51</v>
      </c>
    </row>
    <row r="224" spans="1:12" x14ac:dyDescent="0.25">
      <c r="A224" s="11">
        <v>233</v>
      </c>
      <c r="B224" s="11">
        <v>639155.20499999996</v>
      </c>
      <c r="C224" s="11">
        <v>294057.46999999997</v>
      </c>
      <c r="D224" s="11">
        <v>833.23099999999999</v>
      </c>
      <c r="E224" s="11">
        <v>833.19137841657857</v>
      </c>
      <c r="F224" s="19">
        <f t="shared" si="9"/>
        <v>3.9621583421421747E-2</v>
      </c>
      <c r="H224" s="19">
        <f>IF(G224="Y","",D224-(E224+Results!$B$5))</f>
        <v>3.9621583421421747E-2</v>
      </c>
      <c r="I224" s="11" t="s">
        <v>51</v>
      </c>
      <c r="J224" s="19" t="e">
        <f t="shared" si="10"/>
        <v>#N/A</v>
      </c>
      <c r="K224" s="19">
        <f t="shared" si="11"/>
        <v>3.9621583421421747E-2</v>
      </c>
      <c r="L224" s="13" t="s">
        <v>51</v>
      </c>
    </row>
    <row r="225" spans="1:12" x14ac:dyDescent="0.25">
      <c r="A225" s="11">
        <v>234</v>
      </c>
      <c r="B225" s="11">
        <v>639152.48899999994</v>
      </c>
      <c r="C225" s="11">
        <v>294007.66899999999</v>
      </c>
      <c r="D225" s="11">
        <v>833.66800000000001</v>
      </c>
      <c r="E225" s="11">
        <v>833.52129871831346</v>
      </c>
      <c r="F225" s="19">
        <f t="shared" si="9"/>
        <v>0.14670128168654628</v>
      </c>
      <c r="G225" s="12"/>
      <c r="H225" s="19">
        <f>IF(G225="Y","",D225-(E225+Results!$B$5))</f>
        <v>0.14670128168654628</v>
      </c>
      <c r="I225" s="11" t="s">
        <v>51</v>
      </c>
      <c r="J225" s="19" t="e">
        <f t="shared" si="10"/>
        <v>#N/A</v>
      </c>
      <c r="K225" s="19">
        <f t="shared" si="11"/>
        <v>0.14670128168654628</v>
      </c>
      <c r="L225" s="13" t="s">
        <v>51</v>
      </c>
    </row>
    <row r="226" spans="1:12" x14ac:dyDescent="0.25">
      <c r="A226" s="11">
        <v>235</v>
      </c>
      <c r="B226" s="11">
        <v>639019.38</v>
      </c>
      <c r="C226" s="11">
        <v>293948.51500000001</v>
      </c>
      <c r="D226" s="11">
        <v>832.86500000000001</v>
      </c>
      <c r="E226" s="11">
        <v>832.83168172087187</v>
      </c>
      <c r="F226" s="19">
        <f t="shared" si="9"/>
        <v>3.3318279128138784E-2</v>
      </c>
      <c r="H226" s="19">
        <f>IF(G226="Y","",D226-(E226+Results!$B$5))</f>
        <v>3.3318279128138784E-2</v>
      </c>
      <c r="I226" s="11" t="s">
        <v>51</v>
      </c>
      <c r="J226" s="19" t="e">
        <f t="shared" si="10"/>
        <v>#N/A</v>
      </c>
      <c r="K226" s="19">
        <f t="shared" si="11"/>
        <v>3.3318279128138784E-2</v>
      </c>
      <c r="L226" s="13" t="s">
        <v>51</v>
      </c>
    </row>
    <row r="227" spans="1:12" x14ac:dyDescent="0.25">
      <c r="A227" s="11">
        <v>236</v>
      </c>
      <c r="B227" s="11">
        <v>639000.85499999998</v>
      </c>
      <c r="C227" s="11">
        <v>293909.90999999997</v>
      </c>
      <c r="D227" s="11">
        <v>832.88099999999997</v>
      </c>
      <c r="E227" s="11">
        <v>832.55414549057946</v>
      </c>
      <c r="F227" s="19">
        <f t="shared" si="9"/>
        <v>0.32685450942051375</v>
      </c>
      <c r="G227" s="12"/>
      <c r="H227" s="19">
        <f>IF(G227="Y","",D227-(E227+Results!$B$5))</f>
        <v>0.32685450942051375</v>
      </c>
      <c r="I227" s="11" t="s">
        <v>51</v>
      </c>
      <c r="J227" s="19" t="e">
        <f t="shared" si="10"/>
        <v>#N/A</v>
      </c>
      <c r="K227" s="19">
        <f t="shared" si="11"/>
        <v>0.32685450942051375</v>
      </c>
      <c r="L227" s="13" t="s">
        <v>51</v>
      </c>
    </row>
    <row r="228" spans="1:12" x14ac:dyDescent="0.25">
      <c r="A228" s="11">
        <v>237</v>
      </c>
      <c r="B228" s="11">
        <v>638974.43700000003</v>
      </c>
      <c r="C228" s="11">
        <v>293927.16499999998</v>
      </c>
      <c r="D228" s="11">
        <v>833.12099999999998</v>
      </c>
      <c r="E228" s="11">
        <v>833.01904335892084</v>
      </c>
      <c r="F228" s="19">
        <f t="shared" si="9"/>
        <v>0.10195664107914126</v>
      </c>
      <c r="H228" s="19">
        <f>IF(G228="Y","",D228-(E228+Results!$B$5))</f>
        <v>0.10195664107914126</v>
      </c>
      <c r="I228" s="11" t="s">
        <v>51</v>
      </c>
      <c r="J228" s="19" t="e">
        <f t="shared" si="10"/>
        <v>#N/A</v>
      </c>
      <c r="K228" s="19">
        <f t="shared" si="11"/>
        <v>0.10195664107914126</v>
      </c>
      <c r="L228" s="13" t="s">
        <v>51</v>
      </c>
    </row>
    <row r="229" spans="1:12" x14ac:dyDescent="0.25">
      <c r="A229" s="11">
        <v>238</v>
      </c>
      <c r="B229" s="11">
        <v>638948.54500000004</v>
      </c>
      <c r="C229" s="11">
        <v>293894.48499999999</v>
      </c>
      <c r="D229" s="11">
        <v>833.25400000000002</v>
      </c>
      <c r="E229" s="11">
        <v>832.81617911004537</v>
      </c>
      <c r="F229" s="19">
        <f t="shared" si="9"/>
        <v>0.43782088995465074</v>
      </c>
      <c r="G229" s="12"/>
      <c r="H229" s="19">
        <f>IF(G229="Y","",D229-(E229+Results!$B$5))</f>
        <v>0.43782088995465074</v>
      </c>
      <c r="I229" s="11" t="s">
        <v>51</v>
      </c>
      <c r="J229" s="19" t="e">
        <f t="shared" si="10"/>
        <v>#N/A</v>
      </c>
      <c r="K229" s="19">
        <f t="shared" si="11"/>
        <v>0.43782088995465074</v>
      </c>
      <c r="L229" s="13" t="s">
        <v>51</v>
      </c>
    </row>
    <row r="230" spans="1:12" x14ac:dyDescent="0.25">
      <c r="A230" s="11">
        <v>239</v>
      </c>
      <c r="B230" s="11">
        <v>638914.67200000002</v>
      </c>
      <c r="C230" s="11">
        <v>293897.02299999999</v>
      </c>
      <c r="D230" s="11">
        <v>833.16300000000001</v>
      </c>
      <c r="E230" s="11">
        <v>832.86949869782188</v>
      </c>
      <c r="F230" s="19">
        <f t="shared" si="9"/>
        <v>0.29350130217812875</v>
      </c>
      <c r="H230" s="19">
        <f>IF(G230="Y","",D230-(E230+Results!$B$5))</f>
        <v>0.29350130217812875</v>
      </c>
      <c r="I230" s="11" t="s">
        <v>51</v>
      </c>
      <c r="J230" s="19" t="e">
        <f t="shared" si="10"/>
        <v>#N/A</v>
      </c>
      <c r="K230" s="19">
        <f t="shared" si="11"/>
        <v>0.29350130217812875</v>
      </c>
      <c r="L230" s="13" t="s">
        <v>51</v>
      </c>
    </row>
    <row r="231" spans="1:12" x14ac:dyDescent="0.25">
      <c r="A231" s="11">
        <v>240</v>
      </c>
      <c r="B231" s="11">
        <v>638943.51199999999</v>
      </c>
      <c r="C231" s="11">
        <v>293877.68599999999</v>
      </c>
      <c r="D231" s="11">
        <v>833.21600000000001</v>
      </c>
      <c r="E231" s="11">
        <v>833.02807561375153</v>
      </c>
      <c r="F231" s="19">
        <f t="shared" si="9"/>
        <v>0.18792438624848273</v>
      </c>
      <c r="G231" s="12"/>
      <c r="H231" s="19">
        <f>IF(G231="Y","",D231-(E231+Results!$B$5))</f>
        <v>0.18792438624848273</v>
      </c>
      <c r="I231" s="11" t="s">
        <v>51</v>
      </c>
      <c r="J231" s="19" t="e">
        <f t="shared" si="10"/>
        <v>#N/A</v>
      </c>
      <c r="K231" s="19">
        <f t="shared" si="11"/>
        <v>0.18792438624848273</v>
      </c>
      <c r="L231" s="13" t="s">
        <v>51</v>
      </c>
    </row>
    <row r="232" spans="1:12" x14ac:dyDescent="0.25">
      <c r="A232" s="11">
        <v>241</v>
      </c>
      <c r="B232" s="11">
        <v>637001.44999999995</v>
      </c>
      <c r="C232" s="11">
        <v>292477.85100000002</v>
      </c>
      <c r="D232" s="11">
        <v>834.36400000000003</v>
      </c>
      <c r="E232" s="11">
        <v>834.21258038381814</v>
      </c>
      <c r="F232" s="19">
        <f t="shared" si="9"/>
        <v>0.15141961618189725</v>
      </c>
      <c r="H232" s="19">
        <f>IF(G232="Y","",D232-(E232+Results!$B$5))</f>
        <v>0.15141961618189725</v>
      </c>
      <c r="I232" s="11" t="s">
        <v>51</v>
      </c>
      <c r="J232" s="19" t="e">
        <f t="shared" si="10"/>
        <v>#N/A</v>
      </c>
      <c r="K232" s="19">
        <f t="shared" si="11"/>
        <v>0.15141961618189725</v>
      </c>
      <c r="L232" s="13" t="s">
        <v>51</v>
      </c>
    </row>
    <row r="233" spans="1:12" x14ac:dyDescent="0.25">
      <c r="A233" s="11">
        <v>242</v>
      </c>
      <c r="B233" s="11">
        <v>637011.31499999994</v>
      </c>
      <c r="C233" s="11">
        <v>292422.02299999999</v>
      </c>
      <c r="D233" s="11">
        <v>834.29399999999998</v>
      </c>
      <c r="E233" s="11">
        <v>834.05368596363246</v>
      </c>
      <c r="F233" s="19">
        <f t="shared" si="9"/>
        <v>0.24031403636752202</v>
      </c>
      <c r="G233" s="12"/>
      <c r="H233" s="19">
        <f>IF(G233="Y","",D233-(E233+Results!$B$5))</f>
        <v>0.24031403636752202</v>
      </c>
      <c r="I233" s="11" t="s">
        <v>51</v>
      </c>
      <c r="J233" s="19" t="e">
        <f t="shared" si="10"/>
        <v>#N/A</v>
      </c>
      <c r="K233" s="19">
        <f t="shared" si="11"/>
        <v>0.24031403636752202</v>
      </c>
      <c r="L233" s="13" t="s">
        <v>51</v>
      </c>
    </row>
    <row r="234" spans="1:12" x14ac:dyDescent="0.25">
      <c r="A234" s="11">
        <v>243</v>
      </c>
      <c r="B234" s="11">
        <v>637058.53700000001</v>
      </c>
      <c r="C234" s="11">
        <v>292430.41700000002</v>
      </c>
      <c r="D234" s="11">
        <v>832.74099999999999</v>
      </c>
      <c r="E234" s="11">
        <v>832.76846754391602</v>
      </c>
      <c r="F234" s="19">
        <f t="shared" si="9"/>
        <v>-2.74675439160319E-2</v>
      </c>
      <c r="H234" s="19">
        <f>IF(G234="Y","",D234-(E234+Results!$B$5))</f>
        <v>-2.74675439160319E-2</v>
      </c>
      <c r="I234" s="11" t="s">
        <v>51</v>
      </c>
      <c r="J234" s="19" t="e">
        <f t="shared" si="10"/>
        <v>#N/A</v>
      </c>
      <c r="K234" s="19">
        <f t="shared" si="11"/>
        <v>-2.74675439160319E-2</v>
      </c>
      <c r="L234" s="13" t="s">
        <v>51</v>
      </c>
    </row>
    <row r="235" spans="1:12" x14ac:dyDescent="0.25">
      <c r="A235" s="11">
        <v>244</v>
      </c>
      <c r="B235" s="11">
        <v>637074.96</v>
      </c>
      <c r="C235" s="11">
        <v>292469.07400000002</v>
      </c>
      <c r="D235" s="11">
        <v>832.36500000000001</v>
      </c>
      <c r="E235" s="11">
        <v>832.41209189805306</v>
      </c>
      <c r="F235" s="19">
        <f t="shared" si="9"/>
        <v>-4.7091898053054138E-2</v>
      </c>
      <c r="G235" s="12"/>
      <c r="H235" s="19">
        <f>IF(G235="Y","",D235-(E235+Results!$B$5))</f>
        <v>-4.7091898053054138E-2</v>
      </c>
      <c r="I235" s="11" t="s">
        <v>51</v>
      </c>
      <c r="J235" s="19" t="e">
        <f t="shared" si="10"/>
        <v>#N/A</v>
      </c>
      <c r="K235" s="19">
        <f t="shared" si="11"/>
        <v>-4.7091898053054138E-2</v>
      </c>
      <c r="L235" s="13" t="s">
        <v>51</v>
      </c>
    </row>
    <row r="236" spans="1:12" x14ac:dyDescent="0.25">
      <c r="A236" s="11">
        <v>245</v>
      </c>
      <c r="B236" s="11">
        <v>637037.255</v>
      </c>
      <c r="C236" s="11">
        <v>292509.59600000002</v>
      </c>
      <c r="D236" s="11">
        <v>834.78700000000003</v>
      </c>
      <c r="E236" s="11">
        <v>834.58173278559957</v>
      </c>
      <c r="F236" s="19">
        <f t="shared" si="9"/>
        <v>0.20526721440046458</v>
      </c>
      <c r="H236" s="19">
        <f>IF(G236="Y","",D236-(E236+Results!$B$5))</f>
        <v>0.20526721440046458</v>
      </c>
      <c r="I236" s="11" t="s">
        <v>51</v>
      </c>
      <c r="J236" s="19" t="e">
        <f t="shared" si="10"/>
        <v>#N/A</v>
      </c>
      <c r="K236" s="19">
        <f t="shared" si="11"/>
        <v>0.20526721440046458</v>
      </c>
      <c r="L236" s="13" t="s">
        <v>51</v>
      </c>
    </row>
    <row r="237" spans="1:12" x14ac:dyDescent="0.25">
      <c r="A237" s="11">
        <v>246</v>
      </c>
      <c r="B237" s="11">
        <v>637083.80099999998</v>
      </c>
      <c r="C237" s="11">
        <v>292523.20899999997</v>
      </c>
      <c r="D237" s="11">
        <v>832.38</v>
      </c>
      <c r="E237" s="11">
        <v>832.19743496458671</v>
      </c>
      <c r="F237" s="19">
        <f t="shared" si="9"/>
        <v>0.18256503541329039</v>
      </c>
      <c r="G237" s="12"/>
      <c r="H237" s="19">
        <f>IF(G237="Y","",D237-(E237+Results!$B$5))</f>
        <v>0.18256503541329039</v>
      </c>
      <c r="I237" s="11" t="s">
        <v>51</v>
      </c>
      <c r="J237" s="19" t="e">
        <f t="shared" si="10"/>
        <v>#N/A</v>
      </c>
      <c r="K237" s="19">
        <f t="shared" si="11"/>
        <v>0.18256503541329039</v>
      </c>
      <c r="L237" s="13" t="s">
        <v>51</v>
      </c>
    </row>
    <row r="238" spans="1:12" x14ac:dyDescent="0.25">
      <c r="A238" s="11">
        <v>247</v>
      </c>
      <c r="B238" s="11">
        <v>637123.57799999998</v>
      </c>
      <c r="C238" s="11">
        <v>292556.16700000002</v>
      </c>
      <c r="D238" s="11">
        <v>832.524</v>
      </c>
      <c r="E238" s="11">
        <v>832.48334795131666</v>
      </c>
      <c r="F238" s="19">
        <f t="shared" si="9"/>
        <v>4.0652048683341491E-2</v>
      </c>
      <c r="H238" s="19">
        <f>IF(G238="Y","",D238-(E238+Results!$B$5))</f>
        <v>4.0652048683341491E-2</v>
      </c>
      <c r="I238" s="11" t="s">
        <v>51</v>
      </c>
      <c r="J238" s="19" t="e">
        <f t="shared" si="10"/>
        <v>#N/A</v>
      </c>
      <c r="K238" s="19">
        <f t="shared" si="11"/>
        <v>4.0652048683341491E-2</v>
      </c>
      <c r="L238" s="13" t="s">
        <v>51</v>
      </c>
    </row>
    <row r="239" spans="1:12" x14ac:dyDescent="0.25">
      <c r="A239" s="11">
        <v>248</v>
      </c>
      <c r="B239" s="11">
        <v>637113.13399999996</v>
      </c>
      <c r="C239" s="11">
        <v>292607.32199999999</v>
      </c>
      <c r="D239" s="11">
        <v>833.67700000000002</v>
      </c>
      <c r="E239" s="11">
        <v>833.61200851539866</v>
      </c>
      <c r="F239" s="19">
        <f t="shared" si="9"/>
        <v>6.4991484601364391E-2</v>
      </c>
      <c r="G239" s="12"/>
      <c r="H239" s="19">
        <f>IF(G239="Y","",D239-(E239+Results!$B$5))</f>
        <v>6.4991484601364391E-2</v>
      </c>
      <c r="I239" s="11" t="s">
        <v>51</v>
      </c>
      <c r="J239" s="19" t="e">
        <f t="shared" si="10"/>
        <v>#N/A</v>
      </c>
      <c r="K239" s="19">
        <f t="shared" si="11"/>
        <v>6.4991484601364391E-2</v>
      </c>
      <c r="L239" s="13" t="s">
        <v>51</v>
      </c>
    </row>
    <row r="240" spans="1:12" x14ac:dyDescent="0.25">
      <c r="A240" s="11">
        <v>249</v>
      </c>
      <c r="B240" s="11">
        <v>637160.05200000003</v>
      </c>
      <c r="C240" s="11">
        <v>292638.08399999997</v>
      </c>
      <c r="D240" s="11">
        <v>833.55399999999997</v>
      </c>
      <c r="E240" s="11">
        <v>833.46691008278196</v>
      </c>
      <c r="F240" s="19">
        <f t="shared" si="9"/>
        <v>8.708991721800885E-2</v>
      </c>
      <c r="H240" s="19">
        <f>IF(G240="Y","",D240-(E240+Results!$B$5))</f>
        <v>8.708991721800885E-2</v>
      </c>
      <c r="I240" s="11" t="s">
        <v>51</v>
      </c>
      <c r="J240" s="19" t="e">
        <f t="shared" si="10"/>
        <v>#N/A</v>
      </c>
      <c r="K240" s="19">
        <f t="shared" si="11"/>
        <v>8.708991721800885E-2</v>
      </c>
      <c r="L240" s="13" t="s">
        <v>51</v>
      </c>
    </row>
    <row r="241" spans="1:12" x14ac:dyDescent="0.25">
      <c r="A241" s="11">
        <v>250</v>
      </c>
      <c r="B241" s="11">
        <v>637157.05099999998</v>
      </c>
      <c r="C241" s="11">
        <v>292688.52600000001</v>
      </c>
      <c r="D241" s="11">
        <v>835.774</v>
      </c>
      <c r="E241" s="11">
        <v>835.68406335479699</v>
      </c>
      <c r="F241" s="19">
        <f t="shared" si="9"/>
        <v>8.9936645203010812E-2</v>
      </c>
      <c r="G241" s="12"/>
      <c r="H241" s="19">
        <f>IF(G241="Y","",D241-(E241+Results!$B$5))</f>
        <v>8.9936645203010812E-2</v>
      </c>
      <c r="I241" s="11" t="s">
        <v>51</v>
      </c>
      <c r="J241" s="19" t="e">
        <f t="shared" si="10"/>
        <v>#N/A</v>
      </c>
      <c r="K241" s="19">
        <f t="shared" si="11"/>
        <v>8.9936645203010812E-2</v>
      </c>
      <c r="L241" s="13" t="s">
        <v>51</v>
      </c>
    </row>
    <row r="242" spans="1:12" x14ac:dyDescent="0.25">
      <c r="A242" s="11">
        <v>251</v>
      </c>
      <c r="B242" s="11">
        <v>637220</v>
      </c>
      <c r="C242" s="11">
        <v>292694.85800000001</v>
      </c>
      <c r="D242" s="11">
        <v>834.29700000000003</v>
      </c>
      <c r="E242" s="11">
        <v>834.28135318121974</v>
      </c>
      <c r="F242" s="19">
        <f t="shared" si="9"/>
        <v>1.5646818780282956E-2</v>
      </c>
      <c r="H242" s="19">
        <f>IF(G242="Y","",D242-(E242+Results!$B$5))</f>
        <v>1.5646818780282956E-2</v>
      </c>
      <c r="I242" s="11" t="s">
        <v>51</v>
      </c>
      <c r="J242" s="19" t="e">
        <f t="shared" si="10"/>
        <v>#N/A</v>
      </c>
      <c r="K242" s="19">
        <f t="shared" si="11"/>
        <v>1.5646818780282956E-2</v>
      </c>
      <c r="L242" s="13" t="s">
        <v>51</v>
      </c>
    </row>
    <row r="243" spans="1:12" x14ac:dyDescent="0.25">
      <c r="A243" s="11">
        <v>252</v>
      </c>
      <c r="B243" s="11">
        <v>637228.20900000003</v>
      </c>
      <c r="C243" s="11">
        <v>292748.36700000003</v>
      </c>
      <c r="D243" s="11">
        <v>834.36500000000001</v>
      </c>
      <c r="E243" s="11">
        <v>834.20978909424139</v>
      </c>
      <c r="F243" s="19">
        <f t="shared" si="9"/>
        <v>0.15521090575862218</v>
      </c>
      <c r="G243" s="12"/>
      <c r="H243" s="19">
        <f>IF(G243="Y","",D243-(E243+Results!$B$5))</f>
        <v>0.15521090575862218</v>
      </c>
      <c r="I243" s="11" t="s">
        <v>51</v>
      </c>
      <c r="J243" s="19" t="e">
        <f t="shared" si="10"/>
        <v>#N/A</v>
      </c>
      <c r="K243" s="19">
        <f t="shared" si="11"/>
        <v>0.15521090575862218</v>
      </c>
      <c r="L243" s="13" t="s">
        <v>51</v>
      </c>
    </row>
    <row r="244" spans="1:12" x14ac:dyDescent="0.25">
      <c r="A244" s="11">
        <v>253</v>
      </c>
      <c r="B244" s="11">
        <v>637176.41899999999</v>
      </c>
      <c r="C244" s="11">
        <v>292754.36</v>
      </c>
      <c r="D244" s="11">
        <v>835.20799999999997</v>
      </c>
      <c r="E244" s="11">
        <v>835.26548438718442</v>
      </c>
      <c r="F244" s="19">
        <f t="shared" si="9"/>
        <v>-5.748438718444504E-2</v>
      </c>
      <c r="H244" s="19">
        <f>IF(G244="Y","",D244-(E244+Results!$B$5))</f>
        <v>-5.748438718444504E-2</v>
      </c>
      <c r="I244" s="11" t="s">
        <v>51</v>
      </c>
      <c r="J244" s="19" t="e">
        <f t="shared" si="10"/>
        <v>#N/A</v>
      </c>
      <c r="K244" s="19">
        <f t="shared" si="11"/>
        <v>-5.748438718444504E-2</v>
      </c>
      <c r="L244" s="13" t="s">
        <v>51</v>
      </c>
    </row>
    <row r="245" spans="1:12" x14ac:dyDescent="0.25">
      <c r="A245" s="11">
        <v>254</v>
      </c>
      <c r="B245" s="11">
        <v>637198.69900000002</v>
      </c>
      <c r="C245" s="11">
        <v>292797.86300000001</v>
      </c>
      <c r="D245" s="11">
        <v>835.28399999999999</v>
      </c>
      <c r="E245" s="11">
        <v>835.37720497343719</v>
      </c>
      <c r="F245" s="19">
        <f t="shared" si="9"/>
        <v>-9.3204973437195804E-2</v>
      </c>
      <c r="G245" s="12"/>
      <c r="H245" s="19">
        <f>IF(G245="Y","",D245-(E245+Results!$B$5))</f>
        <v>-9.3204973437195804E-2</v>
      </c>
      <c r="I245" s="11" t="s">
        <v>51</v>
      </c>
      <c r="J245" s="19" t="e">
        <f t="shared" si="10"/>
        <v>#N/A</v>
      </c>
      <c r="K245" s="19">
        <f t="shared" si="11"/>
        <v>-9.3204973437195804E-2</v>
      </c>
      <c r="L245" s="13" t="s">
        <v>51</v>
      </c>
    </row>
    <row r="246" spans="1:12" x14ac:dyDescent="0.25">
      <c r="A246" s="11">
        <v>255</v>
      </c>
      <c r="B246" s="11">
        <v>637250.87399999995</v>
      </c>
      <c r="C246" s="11">
        <v>292820.14899999998</v>
      </c>
      <c r="D246" s="11">
        <v>833.91300000000001</v>
      </c>
      <c r="E246" s="11">
        <v>833.98956435814694</v>
      </c>
      <c r="F246" s="19">
        <f t="shared" si="9"/>
        <v>-7.656435814692486E-2</v>
      </c>
      <c r="H246" s="19">
        <f>IF(G246="Y","",D246-(E246+Results!$B$5))</f>
        <v>-7.656435814692486E-2</v>
      </c>
      <c r="I246" s="11" t="s">
        <v>51</v>
      </c>
      <c r="J246" s="19" t="e">
        <f t="shared" si="10"/>
        <v>#N/A</v>
      </c>
      <c r="K246" s="19">
        <f t="shared" si="11"/>
        <v>-7.656435814692486E-2</v>
      </c>
      <c r="L246" s="13" t="s">
        <v>51</v>
      </c>
    </row>
    <row r="247" spans="1:12" x14ac:dyDescent="0.25">
      <c r="A247" s="11">
        <v>256</v>
      </c>
      <c r="B247" s="11">
        <v>637207.098</v>
      </c>
      <c r="C247" s="11">
        <v>292851.7</v>
      </c>
      <c r="D247" s="11">
        <v>835.98900000000003</v>
      </c>
      <c r="E247" s="11">
        <v>836.04872121256983</v>
      </c>
      <c r="F247" s="19">
        <f t="shared" si="9"/>
        <v>-5.9721212569797899E-2</v>
      </c>
      <c r="G247" s="12"/>
      <c r="H247" s="19">
        <f>IF(G247="Y","",D247-(E247+Results!$B$5))</f>
        <v>-5.9721212569797899E-2</v>
      </c>
      <c r="I247" s="11" t="s">
        <v>51</v>
      </c>
      <c r="J247" s="19" t="e">
        <f t="shared" si="10"/>
        <v>#N/A</v>
      </c>
      <c r="K247" s="19">
        <f t="shared" si="11"/>
        <v>-5.9721212569797899E-2</v>
      </c>
      <c r="L247" s="13" t="s">
        <v>51</v>
      </c>
    </row>
    <row r="248" spans="1:12" x14ac:dyDescent="0.25">
      <c r="A248" s="11">
        <v>257</v>
      </c>
      <c r="B248" s="11">
        <v>637183.62600000005</v>
      </c>
      <c r="C248" s="11">
        <v>292893.36599999998</v>
      </c>
      <c r="D248" s="11">
        <v>836.56100000000004</v>
      </c>
      <c r="E248" s="11">
        <v>836.54833485501911</v>
      </c>
      <c r="F248" s="19">
        <f t="shared" si="9"/>
        <v>1.2665144980928744E-2</v>
      </c>
      <c r="H248" s="19">
        <f>IF(G248="Y","",D248-(E248+Results!$B$5))</f>
        <v>1.2665144980928744E-2</v>
      </c>
      <c r="I248" s="11" t="s">
        <v>51</v>
      </c>
      <c r="J248" s="19" t="e">
        <f t="shared" si="10"/>
        <v>#N/A</v>
      </c>
      <c r="K248" s="19">
        <f t="shared" si="11"/>
        <v>1.2665144980928744E-2</v>
      </c>
      <c r="L248" s="13" t="s">
        <v>51</v>
      </c>
    </row>
    <row r="249" spans="1:12" x14ac:dyDescent="0.25">
      <c r="A249" s="11">
        <v>258</v>
      </c>
      <c r="B249" s="11">
        <v>637239.61699999997</v>
      </c>
      <c r="C249" s="11">
        <v>292882.96999999997</v>
      </c>
      <c r="D249" s="11">
        <v>835.61</v>
      </c>
      <c r="E249" s="11">
        <v>835.76805719620938</v>
      </c>
      <c r="F249" s="19">
        <f t="shared" si="9"/>
        <v>-0.15805719620936998</v>
      </c>
      <c r="G249" s="12"/>
      <c r="H249" s="19">
        <f>IF(G249="Y","",D249-(E249+Results!$B$5))</f>
        <v>-0.15805719620936998</v>
      </c>
      <c r="I249" s="11" t="s">
        <v>51</v>
      </c>
      <c r="J249" s="19" t="e">
        <f t="shared" si="10"/>
        <v>#N/A</v>
      </c>
      <c r="K249" s="19">
        <f t="shared" si="11"/>
        <v>-0.15805719620936998</v>
      </c>
      <c r="L249" s="13" t="s">
        <v>51</v>
      </c>
    </row>
    <row r="250" spans="1:12" x14ac:dyDescent="0.25">
      <c r="A250" s="11">
        <v>259</v>
      </c>
      <c r="B250" s="11">
        <v>637296.72100000002</v>
      </c>
      <c r="C250" s="11">
        <v>292867.91499999998</v>
      </c>
      <c r="D250" s="11">
        <v>833.60900000000004</v>
      </c>
      <c r="E250" s="11">
        <v>833.7019975845725</v>
      </c>
      <c r="F250" s="19">
        <f t="shared" si="9"/>
        <v>-9.2997584572458436E-2</v>
      </c>
      <c r="H250" s="19">
        <f>IF(G250="Y","",D250-(E250+Results!$B$5))</f>
        <v>-9.2997584572458436E-2</v>
      </c>
      <c r="I250" s="11" t="s">
        <v>51</v>
      </c>
      <c r="J250" s="19" t="e">
        <f t="shared" si="10"/>
        <v>#N/A</v>
      </c>
      <c r="K250" s="19">
        <f t="shared" si="11"/>
        <v>-9.2997584572458436E-2</v>
      </c>
      <c r="L250" s="11" t="s">
        <v>51</v>
      </c>
    </row>
    <row r="251" spans="1:12" x14ac:dyDescent="0.25">
      <c r="A251" s="11">
        <v>260</v>
      </c>
      <c r="B251" s="11">
        <v>637350.49300000002</v>
      </c>
      <c r="C251" s="14">
        <v>292830.46299999999</v>
      </c>
      <c r="D251" s="14">
        <v>833.50099999999998</v>
      </c>
      <c r="E251" s="11">
        <v>833.54744198390915</v>
      </c>
      <c r="F251" s="19">
        <f t="shared" si="9"/>
        <v>-4.6441983909176088E-2</v>
      </c>
      <c r="H251" s="19">
        <f>IF(G251="Y","",D251-(E251+Results!$B$5))</f>
        <v>-4.6441983909176088E-2</v>
      </c>
      <c r="I251" s="11" t="s">
        <v>51</v>
      </c>
      <c r="J251" s="19" t="e">
        <f t="shared" si="10"/>
        <v>#N/A</v>
      </c>
      <c r="K251" s="19">
        <f t="shared" si="11"/>
        <v>-4.6441983909176088E-2</v>
      </c>
      <c r="L251" s="11" t="s">
        <v>51</v>
      </c>
    </row>
    <row r="252" spans="1:12" x14ac:dyDescent="0.25">
      <c r="A252" s="11">
        <v>261</v>
      </c>
      <c r="B252" s="11">
        <v>637340.69499999995</v>
      </c>
      <c r="C252" s="11">
        <v>292891.06699999998</v>
      </c>
      <c r="D252" s="11">
        <v>833.98599999999999</v>
      </c>
      <c r="E252" s="11">
        <v>834.02828196759003</v>
      </c>
      <c r="F252" s="19">
        <f t="shared" si="9"/>
        <v>-4.2281967590042768E-2</v>
      </c>
      <c r="H252" s="19">
        <f>IF(G252="Y","",D252-(E252+Results!$B$5))</f>
        <v>-4.2281967590042768E-2</v>
      </c>
      <c r="I252" s="11" t="s">
        <v>51</v>
      </c>
      <c r="J252" s="19" t="e">
        <f t="shared" si="10"/>
        <v>#N/A</v>
      </c>
      <c r="K252" s="19">
        <f t="shared" si="11"/>
        <v>-4.2281967590042768E-2</v>
      </c>
      <c r="L252" s="11" t="s">
        <v>51</v>
      </c>
    </row>
    <row r="253" spans="1:12" x14ac:dyDescent="0.25">
      <c r="A253" s="11">
        <v>262</v>
      </c>
      <c r="B253" s="11">
        <v>637359.36800000002</v>
      </c>
      <c r="C253" s="11">
        <v>292929.576</v>
      </c>
      <c r="D253" s="11">
        <v>833.71400000000006</v>
      </c>
      <c r="E253" s="11">
        <v>833.92055212062201</v>
      </c>
      <c r="F253" s="19">
        <f t="shared" si="9"/>
        <v>-0.20655212062195005</v>
      </c>
      <c r="H253" s="19">
        <f>IF(G253="Y","",D253-(E253+Results!$B$5))</f>
        <v>-0.20655212062195005</v>
      </c>
      <c r="I253" s="11" t="s">
        <v>51</v>
      </c>
      <c r="J253" s="19" t="e">
        <f t="shared" si="10"/>
        <v>#N/A</v>
      </c>
      <c r="K253" s="19">
        <f t="shared" si="11"/>
        <v>-0.20655212062195005</v>
      </c>
      <c r="L253" s="11" t="s">
        <v>51</v>
      </c>
    </row>
    <row r="254" spans="1:12" x14ac:dyDescent="0.25">
      <c r="A254" s="11">
        <v>263</v>
      </c>
      <c r="B254" s="11">
        <v>637326.54299999995</v>
      </c>
      <c r="C254" s="11">
        <v>292961.837</v>
      </c>
      <c r="D254" s="11">
        <v>833.88300000000004</v>
      </c>
      <c r="E254" s="11">
        <v>833.95713664265395</v>
      </c>
      <c r="F254" s="19">
        <f t="shared" si="9"/>
        <v>-7.4136642653911622E-2</v>
      </c>
      <c r="H254" s="19">
        <f>IF(G254="Y","",D254-(E254+Results!$B$5))</f>
        <v>-7.4136642653911622E-2</v>
      </c>
      <c r="I254" s="11" t="s">
        <v>51</v>
      </c>
      <c r="J254" s="19" t="e">
        <f t="shared" si="10"/>
        <v>#N/A</v>
      </c>
      <c r="K254" s="19">
        <f t="shared" si="11"/>
        <v>-7.4136642653911622E-2</v>
      </c>
      <c r="L254" s="11" t="s">
        <v>51</v>
      </c>
    </row>
    <row r="255" spans="1:12" x14ac:dyDescent="0.25">
      <c r="A255" s="11">
        <v>264</v>
      </c>
      <c r="B255" s="11">
        <v>637376.21</v>
      </c>
      <c r="C255" s="11">
        <v>292988.62900000002</v>
      </c>
      <c r="D255" s="11">
        <v>834.74599999999998</v>
      </c>
      <c r="E255" s="11">
        <v>834.84836383407196</v>
      </c>
      <c r="F255" s="19">
        <f t="shared" si="9"/>
        <v>-0.10236383407197991</v>
      </c>
      <c r="H255" s="19">
        <f>IF(G255="Y","",D255-(E255+Results!$B$5))</f>
        <v>-0.10236383407197991</v>
      </c>
      <c r="I255" s="11" t="s">
        <v>51</v>
      </c>
      <c r="J255" s="19" t="e">
        <f t="shared" si="10"/>
        <v>#N/A</v>
      </c>
      <c r="K255" s="19">
        <f t="shared" si="11"/>
        <v>-0.10236383407197991</v>
      </c>
      <c r="L255" s="11" t="s">
        <v>51</v>
      </c>
    </row>
    <row r="256" spans="1:12" x14ac:dyDescent="0.25">
      <c r="A256" s="11">
        <v>265</v>
      </c>
      <c r="B256" s="11">
        <v>637418.69700000004</v>
      </c>
      <c r="C256" s="11">
        <v>293050.71000000002</v>
      </c>
      <c r="D256" s="11">
        <v>836.9</v>
      </c>
      <c r="E256" s="11">
        <v>836.92914772457311</v>
      </c>
      <c r="F256" s="19">
        <f t="shared" si="9"/>
        <v>-2.9147724573135747E-2</v>
      </c>
      <c r="H256" s="19">
        <f>IF(G256="Y","",D256-(E256+Results!$B$5))</f>
        <v>-2.9147724573135747E-2</v>
      </c>
      <c r="I256" s="11" t="s">
        <v>51</v>
      </c>
      <c r="J256" s="19" t="e">
        <f t="shared" si="10"/>
        <v>#N/A</v>
      </c>
      <c r="K256" s="19">
        <f t="shared" si="11"/>
        <v>-2.9147724573135747E-2</v>
      </c>
      <c r="L256" s="11" t="s">
        <v>51</v>
      </c>
    </row>
    <row r="257" spans="1:12" x14ac:dyDescent="0.25">
      <c r="A257" s="11">
        <v>266</v>
      </c>
      <c r="B257" s="11">
        <v>637350.68099999998</v>
      </c>
      <c r="C257" s="11">
        <v>293026.43900000001</v>
      </c>
      <c r="D257" s="11">
        <v>836.66099999999994</v>
      </c>
      <c r="E257" s="11">
        <v>836.67065298857915</v>
      </c>
      <c r="F257" s="19">
        <f t="shared" si="9"/>
        <v>-9.6529885792051573E-3</v>
      </c>
      <c r="H257" s="19">
        <f>IF(G257="Y","",D257-(E257+Results!$B$5))</f>
        <v>-9.6529885792051573E-3</v>
      </c>
      <c r="I257" s="11" t="s">
        <v>51</v>
      </c>
      <c r="J257" s="19" t="e">
        <f t="shared" si="10"/>
        <v>#N/A</v>
      </c>
      <c r="K257" s="19">
        <f t="shared" si="11"/>
        <v>-9.6529885792051573E-3</v>
      </c>
      <c r="L257" s="11" t="s">
        <v>51</v>
      </c>
    </row>
    <row r="258" spans="1:12" x14ac:dyDescent="0.25">
      <c r="A258" s="11">
        <v>267</v>
      </c>
      <c r="B258" s="11">
        <v>637293.96100000001</v>
      </c>
      <c r="C258" s="11">
        <v>293002.80099999998</v>
      </c>
      <c r="D258" s="11">
        <v>836.14700000000005</v>
      </c>
      <c r="E258" s="11">
        <v>836.10970030589522</v>
      </c>
      <c r="F258" s="19">
        <f t="shared" si="9"/>
        <v>3.729969410483136E-2</v>
      </c>
      <c r="H258" s="19">
        <f>IF(G258="Y","",D258-(E258+Results!$B$5))</f>
        <v>3.729969410483136E-2</v>
      </c>
      <c r="I258" s="11" t="s">
        <v>51</v>
      </c>
      <c r="J258" s="19" t="e">
        <f t="shared" si="10"/>
        <v>#N/A</v>
      </c>
      <c r="K258" s="19">
        <f t="shared" si="11"/>
        <v>3.729969410483136E-2</v>
      </c>
      <c r="L258" s="11" t="s">
        <v>51</v>
      </c>
    </row>
    <row r="259" spans="1:12" x14ac:dyDescent="0.25">
      <c r="A259" s="11">
        <v>268</v>
      </c>
      <c r="B259" s="11">
        <v>637283.83299999998</v>
      </c>
      <c r="C259" s="11">
        <v>292943.27399999998</v>
      </c>
      <c r="D259" s="11">
        <v>835.14599999999996</v>
      </c>
      <c r="E259" s="11">
        <v>835.28801678520892</v>
      </c>
      <c r="F259" s="19">
        <f t="shared" si="9"/>
        <v>-0.14201678520896621</v>
      </c>
      <c r="H259" s="19">
        <f>IF(G259="Y","",D259-(E259+Results!$B$5))</f>
        <v>-0.14201678520896621</v>
      </c>
      <c r="I259" s="11" t="s">
        <v>51</v>
      </c>
      <c r="J259" s="19" t="e">
        <f t="shared" si="10"/>
        <v>#N/A</v>
      </c>
      <c r="K259" s="19">
        <f t="shared" si="11"/>
        <v>-0.14201678520896621</v>
      </c>
      <c r="L259" s="11" t="s">
        <v>51</v>
      </c>
    </row>
    <row r="260" spans="1:12" x14ac:dyDescent="0.25">
      <c r="A260" s="11">
        <v>269</v>
      </c>
      <c r="B260" s="11">
        <v>637230.11899999995</v>
      </c>
      <c r="C260" s="11">
        <v>292946.79200000002</v>
      </c>
      <c r="D260" s="11">
        <v>835.77800000000002</v>
      </c>
      <c r="E260" s="11">
        <v>835.8569818853324</v>
      </c>
      <c r="F260" s="19">
        <f t="shared" si="9"/>
        <v>-7.8981885332382262E-2</v>
      </c>
      <c r="H260" s="19">
        <f>IF(G260="Y","",D260-(E260+Results!$B$5))</f>
        <v>-7.8981885332382262E-2</v>
      </c>
      <c r="I260" s="11" t="s">
        <v>51</v>
      </c>
      <c r="J260" s="19" t="e">
        <f t="shared" si="10"/>
        <v>#N/A</v>
      </c>
      <c r="K260" s="19">
        <f t="shared" si="11"/>
        <v>-7.8981885332382262E-2</v>
      </c>
      <c r="L260" s="11" t="s">
        <v>51</v>
      </c>
    </row>
    <row r="261" spans="1:12" x14ac:dyDescent="0.25">
      <c r="A261" s="11">
        <v>270</v>
      </c>
      <c r="B261" s="11">
        <v>637200.05500000005</v>
      </c>
      <c r="C261" s="11">
        <v>292992.80800000002</v>
      </c>
      <c r="D261" s="11">
        <v>835.94399999999996</v>
      </c>
      <c r="E261" s="11">
        <v>835.78365943946869</v>
      </c>
      <c r="F261" s="19">
        <f t="shared" si="9"/>
        <v>0.16034056053126733</v>
      </c>
      <c r="H261" s="19">
        <f>IF(G261="Y","",D261-(E261+Results!$B$5))</f>
        <v>0.16034056053126733</v>
      </c>
      <c r="I261" s="11" t="s">
        <v>51</v>
      </c>
      <c r="J261" s="19" t="e">
        <f t="shared" si="10"/>
        <v>#N/A</v>
      </c>
      <c r="K261" s="19">
        <f t="shared" si="11"/>
        <v>0.16034056053126733</v>
      </c>
      <c r="L261" s="11" t="s">
        <v>51</v>
      </c>
    </row>
    <row r="262" spans="1:12" x14ac:dyDescent="0.25">
      <c r="A262" s="11">
        <v>271</v>
      </c>
      <c r="B262" s="11">
        <v>637241.79799999995</v>
      </c>
      <c r="C262" s="11">
        <v>293023.93699999998</v>
      </c>
      <c r="D262" s="11">
        <v>835.17200000000003</v>
      </c>
      <c r="E262" s="11">
        <v>835.31109955634338</v>
      </c>
      <c r="F262" s="19">
        <f t="shared" si="9"/>
        <v>-0.13909955634335347</v>
      </c>
      <c r="H262" s="19">
        <f>IF(G262="Y","",D262-(E262+Results!$B$5))</f>
        <v>-0.13909955634335347</v>
      </c>
      <c r="I262" s="11" t="s">
        <v>51</v>
      </c>
      <c r="J262" s="19" t="e">
        <f t="shared" si="10"/>
        <v>#N/A</v>
      </c>
      <c r="K262" s="19">
        <f t="shared" si="11"/>
        <v>-0.13909955634335347</v>
      </c>
      <c r="L262" s="11" t="s">
        <v>51</v>
      </c>
    </row>
    <row r="263" spans="1:12" x14ac:dyDescent="0.25">
      <c r="A263" s="11">
        <v>272</v>
      </c>
      <c r="B263" s="11">
        <v>637293.98600000003</v>
      </c>
      <c r="C263" s="11">
        <v>293062.386</v>
      </c>
      <c r="D263" s="11">
        <v>837.32299999999998</v>
      </c>
      <c r="E263" s="11">
        <v>837.03088328072897</v>
      </c>
      <c r="F263" s="19">
        <f t="shared" si="9"/>
        <v>0.29211671927100724</v>
      </c>
      <c r="H263" s="19">
        <f>IF(G263="Y","",D263-(E263+Results!$B$5))</f>
        <v>0.29211671927100724</v>
      </c>
      <c r="I263" s="11" t="s">
        <v>51</v>
      </c>
      <c r="J263" s="19" t="e">
        <f t="shared" si="10"/>
        <v>#N/A</v>
      </c>
      <c r="K263" s="19">
        <f t="shared" si="11"/>
        <v>0.29211671927100724</v>
      </c>
      <c r="L263" s="11" t="s">
        <v>51</v>
      </c>
    </row>
    <row r="264" spans="1:12" x14ac:dyDescent="0.25">
      <c r="A264" s="11">
        <v>273</v>
      </c>
      <c r="B264" s="11">
        <v>637278.054</v>
      </c>
      <c r="C264" s="11">
        <v>293126.59600000002</v>
      </c>
      <c r="D264" s="11">
        <v>836.83100000000002</v>
      </c>
      <c r="E264" s="11">
        <v>836.86910556049827</v>
      </c>
      <c r="F264" s="19">
        <f t="shared" si="9"/>
        <v>-3.8105560498252089E-2</v>
      </c>
      <c r="H264" s="19">
        <f>IF(G264="Y","",D264-(E264+Results!$B$5))</f>
        <v>-3.8105560498252089E-2</v>
      </c>
      <c r="I264" s="11" t="s">
        <v>51</v>
      </c>
      <c r="J264" s="19" t="e">
        <f t="shared" si="10"/>
        <v>#N/A</v>
      </c>
      <c r="K264" s="19">
        <f t="shared" si="11"/>
        <v>-3.8105560498252089E-2</v>
      </c>
      <c r="L264" s="11" t="s">
        <v>51</v>
      </c>
    </row>
    <row r="265" spans="1:12" x14ac:dyDescent="0.25">
      <c r="A265" s="11">
        <v>274</v>
      </c>
      <c r="B265" s="11">
        <v>637345.59499999997</v>
      </c>
      <c r="C265" s="11">
        <v>293143.136</v>
      </c>
      <c r="D265" s="11">
        <v>837.005</v>
      </c>
      <c r="E265" s="11">
        <v>837.08936077228645</v>
      </c>
      <c r="F265" s="19">
        <f t="shared" si="9"/>
        <v>-8.4360772286458996E-2</v>
      </c>
      <c r="H265" s="19">
        <f>IF(G265="Y","",D265-(E265+Results!$B$5))</f>
        <v>-8.4360772286458996E-2</v>
      </c>
      <c r="I265" s="11" t="s">
        <v>51</v>
      </c>
      <c r="J265" s="19" t="e">
        <f t="shared" si="10"/>
        <v>#N/A</v>
      </c>
      <c r="K265" s="19">
        <f t="shared" si="11"/>
        <v>-8.4360772286458996E-2</v>
      </c>
      <c r="L265" s="11" t="s">
        <v>51</v>
      </c>
    </row>
    <row r="266" spans="1:12" x14ac:dyDescent="0.25">
      <c r="A266" s="11">
        <v>275</v>
      </c>
      <c r="B266" s="11">
        <v>637398.54399999999</v>
      </c>
      <c r="C266" s="11">
        <v>293126.962</v>
      </c>
      <c r="D266" s="11">
        <v>836.65200000000004</v>
      </c>
      <c r="E266" s="11">
        <v>836.75255084626372</v>
      </c>
      <c r="F266" s="19">
        <f t="shared" si="9"/>
        <v>-0.10055084626367261</v>
      </c>
      <c r="H266" s="19">
        <f>IF(G266="Y","",D266-(E266+Results!$B$5))</f>
        <v>-0.10055084626367261</v>
      </c>
      <c r="I266" s="11" t="s">
        <v>51</v>
      </c>
      <c r="J266" s="19" t="e">
        <f t="shared" si="10"/>
        <v>#N/A</v>
      </c>
      <c r="K266" s="19">
        <f t="shared" si="11"/>
        <v>-0.10055084626367261</v>
      </c>
      <c r="L266" s="11" t="s">
        <v>51</v>
      </c>
    </row>
    <row r="267" spans="1:12" x14ac:dyDescent="0.25">
      <c r="A267" s="11">
        <v>276</v>
      </c>
      <c r="B267" s="11">
        <v>637369.94900000002</v>
      </c>
      <c r="C267" s="11">
        <v>293173.39399999997</v>
      </c>
      <c r="D267" s="11">
        <v>836.55399999999997</v>
      </c>
      <c r="E267" s="11">
        <v>836.85096829346594</v>
      </c>
      <c r="F267" s="19">
        <f t="shared" si="9"/>
        <v>-0.29696829346596587</v>
      </c>
      <c r="H267" s="19">
        <f>IF(G267="Y","",D267-(E267+Results!$B$5))</f>
        <v>-0.29696829346596587</v>
      </c>
      <c r="I267" s="11" t="s">
        <v>51</v>
      </c>
      <c r="J267" s="19" t="e">
        <f t="shared" si="10"/>
        <v>#N/A</v>
      </c>
      <c r="K267" s="19">
        <f t="shared" si="11"/>
        <v>-0.29696829346596587</v>
      </c>
      <c r="L267" s="11" t="s">
        <v>51</v>
      </c>
    </row>
    <row r="268" spans="1:12" x14ac:dyDescent="0.25">
      <c r="A268" s="11">
        <v>277</v>
      </c>
      <c r="B268" s="11">
        <v>637290.89899999998</v>
      </c>
      <c r="C268" s="11">
        <v>293159.36099999998</v>
      </c>
      <c r="D268" s="11">
        <v>836.40700000000004</v>
      </c>
      <c r="E268" s="11">
        <v>836.29616725039261</v>
      </c>
      <c r="F268" s="19">
        <f t="shared" si="9"/>
        <v>0.11083274960742528</v>
      </c>
      <c r="H268" s="19">
        <f>IF(G268="Y","",D268-(E268+Results!$B$5))</f>
        <v>0.11083274960742528</v>
      </c>
      <c r="I268" s="11" t="s">
        <v>51</v>
      </c>
      <c r="J268" s="19" t="e">
        <f t="shared" si="10"/>
        <v>#N/A</v>
      </c>
      <c r="K268" s="19">
        <f t="shared" si="11"/>
        <v>0.11083274960742528</v>
      </c>
      <c r="L268" s="11" t="s">
        <v>51</v>
      </c>
    </row>
    <row r="269" spans="1:12" x14ac:dyDescent="0.25">
      <c r="A269" s="11">
        <v>278</v>
      </c>
      <c r="B269" s="11">
        <v>637212.45700000005</v>
      </c>
      <c r="C269" s="11">
        <v>293155.125</v>
      </c>
      <c r="D269" s="11">
        <v>834.78200000000004</v>
      </c>
      <c r="E269" s="11">
        <v>834.73894941742458</v>
      </c>
      <c r="F269" s="19">
        <f t="shared" si="9"/>
        <v>4.3050582575460794E-2</v>
      </c>
      <c r="H269" s="19">
        <f>IF(G269="Y","",D269-(E269+Results!$B$5))</f>
        <v>4.3050582575460794E-2</v>
      </c>
      <c r="I269" s="11" t="s">
        <v>51</v>
      </c>
      <c r="J269" s="19" t="e">
        <f t="shared" si="10"/>
        <v>#N/A</v>
      </c>
      <c r="K269" s="19">
        <f t="shared" si="11"/>
        <v>4.3050582575460794E-2</v>
      </c>
      <c r="L269" s="11" t="s">
        <v>51</v>
      </c>
    </row>
    <row r="270" spans="1:12" x14ac:dyDescent="0.25">
      <c r="A270" s="11">
        <v>279</v>
      </c>
      <c r="B270" s="11">
        <v>637219.40500000003</v>
      </c>
      <c r="C270" s="11">
        <v>293090.228</v>
      </c>
      <c r="D270" s="11">
        <v>834.74599999999998</v>
      </c>
      <c r="E270" s="11">
        <v>834.86207731617253</v>
      </c>
      <c r="F270" s="19">
        <f t="shared" si="9"/>
        <v>-0.11607731617255013</v>
      </c>
      <c r="H270" s="19">
        <f>IF(G270="Y","",D270-(E270+Results!$B$5))</f>
        <v>-0.11607731617255013</v>
      </c>
      <c r="I270" s="11" t="s">
        <v>51</v>
      </c>
      <c r="J270" s="19" t="e">
        <f t="shared" si="10"/>
        <v>#N/A</v>
      </c>
      <c r="K270" s="19">
        <f t="shared" si="11"/>
        <v>-0.11607731617255013</v>
      </c>
      <c r="L270" s="11" t="s">
        <v>51</v>
      </c>
    </row>
    <row r="271" spans="1:12" x14ac:dyDescent="0.25">
      <c r="A271" s="11">
        <v>280</v>
      </c>
      <c r="B271" s="11">
        <v>637173.08100000001</v>
      </c>
      <c r="C271" s="11">
        <v>293092.38500000001</v>
      </c>
      <c r="D271" s="11">
        <v>835.41200000000003</v>
      </c>
      <c r="E271" s="11">
        <v>835.2405293943292</v>
      </c>
      <c r="F271" s="19">
        <f t="shared" ref="F271:F296" si="12">D271-E271</f>
        <v>0.17147060567083372</v>
      </c>
      <c r="H271" s="19">
        <f>IF(G271="Y","",D271-(E271+Results!$B$5))</f>
        <v>0.17147060567083372</v>
      </c>
      <c r="I271" s="11" t="s">
        <v>51</v>
      </c>
      <c r="J271" s="19" t="e">
        <f t="shared" ref="J271:J296" si="13">IF(OR(I271="EA",I271="CL",I271="ASPH",I271="CONC",I271="FL"),H271,NA())</f>
        <v>#N/A</v>
      </c>
      <c r="K271" s="19">
        <f t="shared" ref="K271:K296" si="14">IF(OR(I271="XYZ",I271="DTCH",I271="TSL",I271="BSL",I271="BC"),H271,NA())</f>
        <v>0.17147060567083372</v>
      </c>
      <c r="L271" s="11" t="s">
        <v>51</v>
      </c>
    </row>
    <row r="272" spans="1:12" x14ac:dyDescent="0.25">
      <c r="A272" s="11">
        <v>281</v>
      </c>
      <c r="B272" s="11">
        <v>637157.27599999995</v>
      </c>
      <c r="C272" s="11">
        <v>293013.11900000001</v>
      </c>
      <c r="D272" s="11">
        <v>835.73199999999997</v>
      </c>
      <c r="E272" s="11">
        <v>835.75359483125931</v>
      </c>
      <c r="F272" s="19">
        <f t="shared" si="12"/>
        <v>-2.1594831259335479E-2</v>
      </c>
      <c r="H272" s="19">
        <f>IF(G272="Y","",D272-(E272+Results!$B$5))</f>
        <v>-2.1594831259335479E-2</v>
      </c>
      <c r="I272" s="11" t="s">
        <v>51</v>
      </c>
      <c r="J272" s="19" t="e">
        <f t="shared" si="13"/>
        <v>#N/A</v>
      </c>
      <c r="K272" s="19">
        <f t="shared" si="14"/>
        <v>-2.1594831259335479E-2</v>
      </c>
      <c r="L272" s="11" t="s">
        <v>51</v>
      </c>
    </row>
    <row r="273" spans="1:12" x14ac:dyDescent="0.25">
      <c r="A273" s="11">
        <v>282</v>
      </c>
      <c r="B273" s="11">
        <v>637114.54200000002</v>
      </c>
      <c r="C273" s="11">
        <v>292986.59499999997</v>
      </c>
      <c r="D273" s="11">
        <v>835.96500000000003</v>
      </c>
      <c r="E273" s="11">
        <v>835.92062998565734</v>
      </c>
      <c r="F273" s="19">
        <f t="shared" si="12"/>
        <v>4.4370014342689501E-2</v>
      </c>
      <c r="H273" s="19">
        <f>IF(G273="Y","",D273-(E273+Results!$B$5))</f>
        <v>4.4370014342689501E-2</v>
      </c>
      <c r="I273" s="11" t="s">
        <v>51</v>
      </c>
      <c r="J273" s="19" t="e">
        <f t="shared" si="13"/>
        <v>#N/A</v>
      </c>
      <c r="K273" s="19">
        <f t="shared" si="14"/>
        <v>4.4370014342689501E-2</v>
      </c>
      <c r="L273" s="11" t="s">
        <v>51</v>
      </c>
    </row>
    <row r="274" spans="1:12" x14ac:dyDescent="0.25">
      <c r="A274" s="11">
        <v>283</v>
      </c>
      <c r="B274" s="11">
        <v>637052.01899999997</v>
      </c>
      <c r="C274" s="11">
        <v>292987.83899999998</v>
      </c>
      <c r="D274" s="11">
        <v>836.34199999999998</v>
      </c>
      <c r="E274" s="11">
        <v>836.1641614701183</v>
      </c>
      <c r="F274" s="19">
        <f t="shared" si="12"/>
        <v>0.17783852988168292</v>
      </c>
      <c r="H274" s="19">
        <f>IF(G274="Y","",D274-(E274+Results!$B$5))</f>
        <v>0.17783852988168292</v>
      </c>
      <c r="I274" s="11" t="s">
        <v>51</v>
      </c>
      <c r="J274" s="19" t="e">
        <f t="shared" si="13"/>
        <v>#N/A</v>
      </c>
      <c r="K274" s="19">
        <f t="shared" si="14"/>
        <v>0.17783852988168292</v>
      </c>
      <c r="L274" s="11" t="s">
        <v>51</v>
      </c>
    </row>
    <row r="275" spans="1:12" x14ac:dyDescent="0.25">
      <c r="A275" s="11">
        <v>284</v>
      </c>
      <c r="B275" s="11">
        <v>636984.14</v>
      </c>
      <c r="C275" s="11">
        <v>292990.391</v>
      </c>
      <c r="D275" s="11">
        <v>836.69899999999996</v>
      </c>
      <c r="E275" s="11">
        <v>836.56880498268629</v>
      </c>
      <c r="F275" s="19">
        <f t="shared" si="12"/>
        <v>0.13019501731366745</v>
      </c>
      <c r="H275" s="19">
        <f>IF(G275="Y","",D275-(E275+Results!$B$5))</f>
        <v>0.13019501731366745</v>
      </c>
      <c r="I275" s="11" t="s">
        <v>48</v>
      </c>
      <c r="J275" s="19">
        <f t="shared" si="13"/>
        <v>0.13019501731366745</v>
      </c>
      <c r="K275" s="19" t="e">
        <f t="shared" si="14"/>
        <v>#N/A</v>
      </c>
      <c r="L275" s="11" t="s">
        <v>48</v>
      </c>
    </row>
    <row r="276" spans="1:12" x14ac:dyDescent="0.25">
      <c r="A276" s="11">
        <v>285</v>
      </c>
      <c r="B276" s="11">
        <v>636928.85499999998</v>
      </c>
      <c r="C276" s="11">
        <v>292992.41899999999</v>
      </c>
      <c r="D276" s="11">
        <v>836.96299999999997</v>
      </c>
      <c r="E276" s="11">
        <v>836.81527761567327</v>
      </c>
      <c r="F276" s="19">
        <f t="shared" si="12"/>
        <v>0.14772238432669837</v>
      </c>
      <c r="H276" s="19">
        <f>IF(G276="Y","",D276-(E276+Results!$B$5))</f>
        <v>0.14772238432669837</v>
      </c>
      <c r="I276" s="11" t="s">
        <v>48</v>
      </c>
      <c r="J276" s="19">
        <f t="shared" si="13"/>
        <v>0.14772238432669837</v>
      </c>
      <c r="K276" s="19" t="e">
        <f t="shared" si="14"/>
        <v>#N/A</v>
      </c>
      <c r="L276" s="11" t="s">
        <v>48</v>
      </c>
    </row>
    <row r="277" spans="1:12" x14ac:dyDescent="0.25">
      <c r="A277" s="11">
        <v>286</v>
      </c>
      <c r="B277" s="11">
        <v>636911.72600000002</v>
      </c>
      <c r="C277" s="11">
        <v>292930.054</v>
      </c>
      <c r="D277" s="11">
        <v>838.49800000000005</v>
      </c>
      <c r="E277" s="11">
        <v>838.47978127216857</v>
      </c>
      <c r="F277" s="19">
        <f t="shared" si="12"/>
        <v>1.8218727831481374E-2</v>
      </c>
      <c r="H277" s="19">
        <f>IF(G277="Y","",D277-(E277+Results!$B$5))</f>
        <v>1.8218727831481374E-2</v>
      </c>
      <c r="I277" s="11" t="s">
        <v>48</v>
      </c>
      <c r="J277" s="19">
        <f t="shared" si="13"/>
        <v>1.8218727831481374E-2</v>
      </c>
      <c r="K277" s="19" t="e">
        <f t="shared" si="14"/>
        <v>#N/A</v>
      </c>
      <c r="L277" s="11" t="s">
        <v>48</v>
      </c>
    </row>
    <row r="278" spans="1:12" x14ac:dyDescent="0.25">
      <c r="A278" s="11">
        <v>287</v>
      </c>
      <c r="B278" s="11">
        <v>636939.73100000003</v>
      </c>
      <c r="C278" s="11">
        <v>292871.37599999999</v>
      </c>
      <c r="D278" s="11">
        <v>838.50400000000002</v>
      </c>
      <c r="E278" s="11">
        <v>838.52847344372196</v>
      </c>
      <c r="F278" s="19">
        <f t="shared" si="12"/>
        <v>-2.4473443721944932E-2</v>
      </c>
      <c r="H278" s="19">
        <f>IF(G278="Y","",D278-(E278+Results!$B$5))</f>
        <v>-2.4473443721944932E-2</v>
      </c>
      <c r="I278" s="11" t="s">
        <v>48</v>
      </c>
      <c r="J278" s="19">
        <f t="shared" si="13"/>
        <v>-2.4473443721944932E-2</v>
      </c>
      <c r="K278" s="19" t="e">
        <f t="shared" si="14"/>
        <v>#N/A</v>
      </c>
      <c r="L278" s="11" t="s">
        <v>48</v>
      </c>
    </row>
    <row r="279" spans="1:12" x14ac:dyDescent="0.25">
      <c r="A279" s="11">
        <v>288</v>
      </c>
      <c r="B279" s="11">
        <v>636924.26199999999</v>
      </c>
      <c r="C279" s="11">
        <v>292807.05599999998</v>
      </c>
      <c r="D279" s="11">
        <v>839.303</v>
      </c>
      <c r="E279" s="11">
        <v>839.31941280995886</v>
      </c>
      <c r="F279" s="19">
        <f t="shared" si="12"/>
        <v>-1.6412809958865182E-2</v>
      </c>
      <c r="H279" s="19">
        <f>IF(G279="Y","",D279-(E279+Results!$B$5))</f>
        <v>-1.6412809958865182E-2</v>
      </c>
      <c r="I279" s="11" t="s">
        <v>48</v>
      </c>
      <c r="J279" s="19">
        <f t="shared" si="13"/>
        <v>-1.6412809958865182E-2</v>
      </c>
      <c r="K279" s="19" t="e">
        <f t="shared" si="14"/>
        <v>#N/A</v>
      </c>
      <c r="L279" s="11" t="s">
        <v>48</v>
      </c>
    </row>
    <row r="280" spans="1:12" x14ac:dyDescent="0.25">
      <c r="A280" s="11">
        <v>289</v>
      </c>
      <c r="B280" s="11">
        <v>636986.23800000001</v>
      </c>
      <c r="C280" s="11">
        <v>292811.94199999998</v>
      </c>
      <c r="D280" s="11">
        <v>838.327</v>
      </c>
      <c r="E280" s="11">
        <v>838.3473612647399</v>
      </c>
      <c r="F280" s="19">
        <f t="shared" si="12"/>
        <v>-2.0361264739904072E-2</v>
      </c>
      <c r="H280" s="19">
        <f>IF(G280="Y","",D280-(E280+Results!$B$5))</f>
        <v>-2.0361264739904072E-2</v>
      </c>
      <c r="I280" s="11" t="s">
        <v>48</v>
      </c>
      <c r="J280" s="19">
        <f t="shared" si="13"/>
        <v>-2.0361264739904072E-2</v>
      </c>
      <c r="K280" s="19" t="e">
        <f t="shared" si="14"/>
        <v>#N/A</v>
      </c>
      <c r="L280" s="11" t="s">
        <v>48</v>
      </c>
    </row>
    <row r="281" spans="1:12" x14ac:dyDescent="0.25">
      <c r="A281" s="11">
        <v>290</v>
      </c>
      <c r="B281" s="11">
        <v>636986.77500000002</v>
      </c>
      <c r="C281" s="11">
        <v>292751.95600000001</v>
      </c>
      <c r="D281" s="11">
        <v>839.03899999999999</v>
      </c>
      <c r="E281" s="11">
        <v>839.10406862827415</v>
      </c>
      <c r="F281" s="19">
        <f t="shared" si="12"/>
        <v>-6.5068628274161711E-2</v>
      </c>
      <c r="H281" s="19">
        <f>IF(G281="Y","",D281-(E281+Results!$B$5))</f>
        <v>-6.5068628274161711E-2</v>
      </c>
      <c r="I281" s="11" t="s">
        <v>48</v>
      </c>
      <c r="J281" s="19">
        <f t="shared" si="13"/>
        <v>-6.5068628274161711E-2</v>
      </c>
      <c r="K281" s="19" t="e">
        <f t="shared" si="14"/>
        <v>#N/A</v>
      </c>
      <c r="L281" s="11" t="s">
        <v>48</v>
      </c>
    </row>
    <row r="282" spans="1:12" x14ac:dyDescent="0.25">
      <c r="A282" s="11">
        <v>291</v>
      </c>
      <c r="B282" s="11">
        <v>637033.43299999996</v>
      </c>
      <c r="C282" s="11">
        <v>292794.93099999998</v>
      </c>
      <c r="D282" s="11">
        <v>837.96600000000001</v>
      </c>
      <c r="E282" s="11">
        <v>837.95474641883948</v>
      </c>
      <c r="F282" s="19">
        <f t="shared" si="12"/>
        <v>1.1253581160531212E-2</v>
      </c>
      <c r="H282" s="19">
        <f>IF(G282="Y","",D282-(E282+Results!$B$5))</f>
        <v>1.1253581160531212E-2</v>
      </c>
      <c r="I282" s="11" t="s">
        <v>51</v>
      </c>
      <c r="J282" s="19" t="e">
        <f t="shared" si="13"/>
        <v>#N/A</v>
      </c>
      <c r="K282" s="19">
        <f t="shared" si="14"/>
        <v>1.1253581160531212E-2</v>
      </c>
      <c r="L282" s="11" t="s">
        <v>51</v>
      </c>
    </row>
    <row r="283" spans="1:12" x14ac:dyDescent="0.25">
      <c r="A283" s="11">
        <v>292</v>
      </c>
      <c r="B283" s="11">
        <v>637060.07900000003</v>
      </c>
      <c r="C283" s="11">
        <v>292846.62099999998</v>
      </c>
      <c r="D283" s="11">
        <v>837.36199999999997</v>
      </c>
      <c r="E283" s="11">
        <v>837.36835296157255</v>
      </c>
      <c r="F283" s="19">
        <f t="shared" si="12"/>
        <v>-6.3529615725883559E-3</v>
      </c>
      <c r="H283" s="19">
        <f>IF(G283="Y","",D283-(E283+Results!$B$5))</f>
        <v>-6.3529615725883559E-3</v>
      </c>
      <c r="I283" s="11" t="s">
        <v>51</v>
      </c>
      <c r="J283" s="19" t="e">
        <f t="shared" si="13"/>
        <v>#N/A</v>
      </c>
      <c r="K283" s="19">
        <f t="shared" si="14"/>
        <v>-6.3529615725883559E-3</v>
      </c>
      <c r="L283" s="11" t="s">
        <v>51</v>
      </c>
    </row>
    <row r="284" spans="1:12" x14ac:dyDescent="0.25">
      <c r="A284" s="11">
        <v>293</v>
      </c>
      <c r="B284" s="11">
        <v>637049.08700000006</v>
      </c>
      <c r="C284" s="11">
        <v>292915.87900000002</v>
      </c>
      <c r="D284" s="11">
        <v>837.34799999999996</v>
      </c>
      <c r="E284" s="11">
        <v>837.3227726898931</v>
      </c>
      <c r="F284" s="19">
        <f t="shared" si="12"/>
        <v>2.5227310106856748E-2</v>
      </c>
      <c r="H284" s="19">
        <f>IF(G284="Y","",D284-(E284+Results!$B$5))</f>
        <v>2.5227310106856748E-2</v>
      </c>
      <c r="I284" s="11" t="s">
        <v>51</v>
      </c>
      <c r="J284" s="19" t="e">
        <f t="shared" si="13"/>
        <v>#N/A</v>
      </c>
      <c r="K284" s="19">
        <f t="shared" si="14"/>
        <v>2.5227310106856748E-2</v>
      </c>
      <c r="L284" s="11" t="s">
        <v>51</v>
      </c>
    </row>
    <row r="285" spans="1:12" x14ac:dyDescent="0.25">
      <c r="A285" s="11">
        <v>294</v>
      </c>
      <c r="B285" s="11">
        <v>637088.66299999994</v>
      </c>
      <c r="C285" s="11">
        <v>292887.22499999998</v>
      </c>
      <c r="D285" s="11">
        <v>836.95100000000002</v>
      </c>
      <c r="E285" s="11">
        <v>836.88516418424672</v>
      </c>
      <c r="F285" s="19">
        <f t="shared" si="12"/>
        <v>6.5835815753302995E-2</v>
      </c>
      <c r="H285" s="19">
        <f>IF(G285="Y","",D285-(E285+Results!$B$5))</f>
        <v>6.5835815753302995E-2</v>
      </c>
      <c r="I285" s="11" t="s">
        <v>51</v>
      </c>
      <c r="J285" s="19" t="e">
        <f t="shared" si="13"/>
        <v>#N/A</v>
      </c>
      <c r="K285" s="19">
        <f t="shared" si="14"/>
        <v>6.5835815753302995E-2</v>
      </c>
      <c r="L285" s="11" t="s">
        <v>51</v>
      </c>
    </row>
    <row r="286" spans="1:12" x14ac:dyDescent="0.25">
      <c r="A286" s="11">
        <v>295</v>
      </c>
      <c r="B286" s="11">
        <v>637141.84100000001</v>
      </c>
      <c r="C286" s="11">
        <v>292868.837</v>
      </c>
      <c r="D286" s="11">
        <v>837.01</v>
      </c>
      <c r="E286" s="11">
        <v>837.02502157869299</v>
      </c>
      <c r="F286" s="19">
        <f t="shared" si="12"/>
        <v>-1.5021578692994808E-2</v>
      </c>
      <c r="H286" s="19">
        <f>IF(G286="Y","",D286-(E286+Results!$B$5))</f>
        <v>-1.5021578692994808E-2</v>
      </c>
      <c r="I286" s="11" t="s">
        <v>51</v>
      </c>
      <c r="J286" s="19" t="e">
        <f t="shared" si="13"/>
        <v>#N/A</v>
      </c>
      <c r="K286" s="19">
        <f t="shared" si="14"/>
        <v>-1.5021578692994808E-2</v>
      </c>
      <c r="L286" s="11" t="s">
        <v>51</v>
      </c>
    </row>
    <row r="287" spans="1:12" x14ac:dyDescent="0.25">
      <c r="A287" s="11">
        <v>296</v>
      </c>
      <c r="B287" s="11">
        <v>637110.12300000002</v>
      </c>
      <c r="C287" s="11">
        <v>292803.53600000002</v>
      </c>
      <c r="D287" s="11">
        <v>837.173</v>
      </c>
      <c r="E287" s="11">
        <v>836.99814132941674</v>
      </c>
      <c r="F287" s="19">
        <f t="shared" si="12"/>
        <v>0.17485867058326221</v>
      </c>
      <c r="H287" s="19">
        <f>IF(G287="Y","",D287-(E287+Results!$B$5))</f>
        <v>0.17485867058326221</v>
      </c>
      <c r="I287" s="11" t="s">
        <v>51</v>
      </c>
      <c r="J287" s="19" t="e">
        <f t="shared" si="13"/>
        <v>#N/A</v>
      </c>
      <c r="K287" s="19">
        <f t="shared" si="14"/>
        <v>0.17485867058326221</v>
      </c>
      <c r="L287" s="11" t="s">
        <v>51</v>
      </c>
    </row>
    <row r="288" spans="1:12" x14ac:dyDescent="0.25">
      <c r="A288" s="11">
        <v>297</v>
      </c>
      <c r="B288" s="11">
        <v>637090.85</v>
      </c>
      <c r="C288" s="11">
        <v>292741.09899999999</v>
      </c>
      <c r="D288" s="11">
        <v>837.41099999999994</v>
      </c>
      <c r="E288" s="11">
        <v>837.31813107739401</v>
      </c>
      <c r="F288" s="19">
        <f t="shared" si="12"/>
        <v>9.2868922605930493E-2</v>
      </c>
      <c r="H288" s="19">
        <f>IF(G288="Y","",D288-(E288+Results!$B$5))</f>
        <v>9.2868922605930493E-2</v>
      </c>
      <c r="I288" s="11" t="s">
        <v>51</v>
      </c>
      <c r="J288" s="19" t="e">
        <f t="shared" si="13"/>
        <v>#N/A</v>
      </c>
      <c r="K288" s="19">
        <f t="shared" si="14"/>
        <v>9.2868922605930493E-2</v>
      </c>
      <c r="L288" s="11" t="s">
        <v>51</v>
      </c>
    </row>
    <row r="289" spans="1:12" x14ac:dyDescent="0.25">
      <c r="A289" s="11">
        <v>298</v>
      </c>
      <c r="B289" s="11">
        <v>637016.71</v>
      </c>
      <c r="C289" s="11">
        <v>292703.58399999997</v>
      </c>
      <c r="D289" s="11">
        <v>838.96600000000001</v>
      </c>
      <c r="E289" s="11">
        <v>838.89257237848255</v>
      </c>
      <c r="F289" s="19">
        <f t="shared" si="12"/>
        <v>7.342762151745319E-2</v>
      </c>
      <c r="H289" s="19">
        <f>IF(G289="Y","",D289-(E289+Results!$B$5))</f>
        <v>7.342762151745319E-2</v>
      </c>
      <c r="I289" s="11" t="s">
        <v>51</v>
      </c>
      <c r="J289" s="19" t="e">
        <f t="shared" si="13"/>
        <v>#N/A</v>
      </c>
      <c r="K289" s="19">
        <f t="shared" si="14"/>
        <v>7.342762151745319E-2</v>
      </c>
      <c r="L289" s="11" t="s">
        <v>51</v>
      </c>
    </row>
    <row r="290" spans="1:12" x14ac:dyDescent="0.25">
      <c r="A290" s="11">
        <v>299</v>
      </c>
      <c r="B290" s="11">
        <v>636968.95999999996</v>
      </c>
      <c r="C290" s="11">
        <v>292682.32500000001</v>
      </c>
      <c r="D290" s="11">
        <v>839.23900000000003</v>
      </c>
      <c r="E290" s="11">
        <v>839.27964693984745</v>
      </c>
      <c r="F290" s="19">
        <f t="shared" si="12"/>
        <v>-4.0646939847420072E-2</v>
      </c>
      <c r="H290" s="19">
        <f>IF(G290="Y","",D290-(E290+Results!$B$5))</f>
        <v>-4.0646939847420072E-2</v>
      </c>
      <c r="I290" s="11" t="s">
        <v>48</v>
      </c>
      <c r="J290" s="19">
        <f t="shared" si="13"/>
        <v>-4.0646939847420072E-2</v>
      </c>
      <c r="K290" s="19" t="e">
        <f t="shared" si="14"/>
        <v>#N/A</v>
      </c>
      <c r="L290" s="11" t="s">
        <v>48</v>
      </c>
    </row>
    <row r="291" spans="1:12" x14ac:dyDescent="0.25">
      <c r="A291" s="11">
        <v>300</v>
      </c>
      <c r="B291" s="11">
        <v>636931.299</v>
      </c>
      <c r="C291" s="11">
        <v>292636.78200000001</v>
      </c>
      <c r="D291" s="11">
        <v>839.63</v>
      </c>
      <c r="E291" s="11">
        <v>839.54265716114662</v>
      </c>
      <c r="F291" s="19">
        <f t="shared" si="12"/>
        <v>8.7342838853373905E-2</v>
      </c>
      <c r="H291" s="19">
        <f>IF(G291="Y","",D291-(E291+Results!$B$5))</f>
        <v>8.7342838853373905E-2</v>
      </c>
      <c r="I291" s="11" t="s">
        <v>48</v>
      </c>
      <c r="J291" s="19">
        <f t="shared" si="13"/>
        <v>8.7342838853373905E-2</v>
      </c>
      <c r="K291" s="19" t="e">
        <f t="shared" si="14"/>
        <v>#N/A</v>
      </c>
      <c r="L291" s="11" t="s">
        <v>48</v>
      </c>
    </row>
    <row r="292" spans="1:12" x14ac:dyDescent="0.25">
      <c r="A292" s="11">
        <v>301</v>
      </c>
      <c r="B292" s="11">
        <v>636991.79299999995</v>
      </c>
      <c r="C292" s="11">
        <v>292610.17700000003</v>
      </c>
      <c r="D292" s="11">
        <v>838.53700000000003</v>
      </c>
      <c r="E292" s="11">
        <v>838.49405197443082</v>
      </c>
      <c r="F292" s="19">
        <f t="shared" si="12"/>
        <v>4.2948025569216952E-2</v>
      </c>
      <c r="H292" s="19">
        <f>IF(G292="Y","",D292-(E292+Results!$B$5))</f>
        <v>4.2948025569216952E-2</v>
      </c>
      <c r="I292" s="11" t="s">
        <v>48</v>
      </c>
      <c r="J292" s="19">
        <f t="shared" si="13"/>
        <v>4.2948025569216952E-2</v>
      </c>
      <c r="K292" s="19" t="e">
        <f t="shared" si="14"/>
        <v>#N/A</v>
      </c>
      <c r="L292" s="11" t="s">
        <v>48</v>
      </c>
    </row>
    <row r="293" spans="1:12" x14ac:dyDescent="0.25">
      <c r="A293" s="11">
        <v>302</v>
      </c>
      <c r="B293" s="11">
        <v>636982.57400000002</v>
      </c>
      <c r="C293" s="11">
        <v>292541.19099999999</v>
      </c>
      <c r="D293" s="11">
        <v>837.81600000000003</v>
      </c>
      <c r="E293" s="11">
        <v>837.72541792178924</v>
      </c>
      <c r="F293" s="19">
        <f t="shared" si="12"/>
        <v>9.0582078210786676E-2</v>
      </c>
      <c r="H293" s="19">
        <f>IF(G293="Y","",D293-(E293+Results!$B$5))</f>
        <v>9.0582078210786676E-2</v>
      </c>
      <c r="I293" s="11" t="s">
        <v>48</v>
      </c>
      <c r="J293" s="19">
        <f t="shared" si="13"/>
        <v>9.0582078210786676E-2</v>
      </c>
      <c r="K293" s="19" t="e">
        <f t="shared" si="14"/>
        <v>#N/A</v>
      </c>
      <c r="L293" s="11" t="s">
        <v>48</v>
      </c>
    </row>
    <row r="294" spans="1:12" x14ac:dyDescent="0.25">
      <c r="A294" s="11">
        <v>303</v>
      </c>
      <c r="B294" s="11">
        <v>636931.34</v>
      </c>
      <c r="C294" s="11">
        <v>292505.79599999997</v>
      </c>
      <c r="D294" s="11">
        <v>838.91200000000003</v>
      </c>
      <c r="E294" s="11">
        <v>838.88074628862523</v>
      </c>
      <c r="F294" s="19">
        <f t="shared" si="12"/>
        <v>3.1253711374802151E-2</v>
      </c>
      <c r="H294" s="19">
        <f>IF(G294="Y","",D294-(E294+Results!$B$5))</f>
        <v>3.1253711374802151E-2</v>
      </c>
      <c r="I294" s="11" t="s">
        <v>48</v>
      </c>
      <c r="J294" s="19">
        <f t="shared" si="13"/>
        <v>3.1253711374802151E-2</v>
      </c>
      <c r="K294" s="19" t="e">
        <f t="shared" si="14"/>
        <v>#N/A</v>
      </c>
      <c r="L294" s="11" t="s">
        <v>48</v>
      </c>
    </row>
    <row r="295" spans="1:12" x14ac:dyDescent="0.25">
      <c r="A295" s="11">
        <v>304</v>
      </c>
      <c r="B295" s="11">
        <v>636971.00300000003</v>
      </c>
      <c r="C295" s="11">
        <v>292456.02</v>
      </c>
      <c r="D295" s="11">
        <v>837.58100000000002</v>
      </c>
      <c r="E295" s="11">
        <v>837.46740398557381</v>
      </c>
      <c r="F295" s="19">
        <f t="shared" si="12"/>
        <v>0.11359601442620715</v>
      </c>
      <c r="H295" s="19">
        <f>IF(G295="Y","",D295-(E295+Results!$B$5))</f>
        <v>0.11359601442620715</v>
      </c>
      <c r="I295" s="11" t="s">
        <v>48</v>
      </c>
      <c r="J295" s="19">
        <f t="shared" si="13"/>
        <v>0.11359601442620715</v>
      </c>
      <c r="K295" s="19" t="e">
        <f t="shared" si="14"/>
        <v>#N/A</v>
      </c>
      <c r="L295" s="11" t="s">
        <v>48</v>
      </c>
    </row>
    <row r="296" spans="1:12" x14ac:dyDescent="0.25">
      <c r="A296" s="11">
        <v>305</v>
      </c>
      <c r="B296" s="11">
        <v>636921.30500000005</v>
      </c>
      <c r="C296" s="11">
        <v>292448.14799999999</v>
      </c>
      <c r="D296" s="11">
        <v>838.40200000000004</v>
      </c>
      <c r="E296" s="11">
        <v>838.41714573029708</v>
      </c>
      <c r="F296" s="19">
        <f t="shared" si="12"/>
        <v>-1.5145730297035698E-2</v>
      </c>
      <c r="H296" s="19">
        <f>IF(G296="Y","",D296-(E296+Results!$B$5))</f>
        <v>-1.5145730297035698E-2</v>
      </c>
      <c r="I296" s="11" t="s">
        <v>48</v>
      </c>
      <c r="J296" s="19">
        <f t="shared" si="13"/>
        <v>-1.5145730297035698E-2</v>
      </c>
      <c r="K296" s="19" t="e">
        <f t="shared" si="14"/>
        <v>#N/A</v>
      </c>
      <c r="L296" s="11" t="s">
        <v>48</v>
      </c>
    </row>
  </sheetData>
  <autoFilter ref="A13:L14" xr:uid="{A3DAC6D5-9074-49CC-B283-160BBAABEFE7}"/>
  <mergeCells count="1">
    <mergeCell ref="N12:O12"/>
  </mergeCells>
  <conditionalFormatting sqref="H14:H29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{4C78B75E-D07C-4A2B-83AB-529B800FD420}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78B75E-D07C-4A2B-83AB-529B800FD4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H14:H296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5D39-E2E1-47EE-9E02-8A76ABC5CFF4}">
  <sheetPr codeName="Sheet2"/>
  <dimension ref="A1:X71"/>
  <sheetViews>
    <sheetView tabSelected="1" workbookViewId="0">
      <selection activeCell="B5" sqref="B5"/>
    </sheetView>
  </sheetViews>
  <sheetFormatPr defaultRowHeight="15" x14ac:dyDescent="0.25"/>
  <cols>
    <col min="1" max="1" width="36.42578125" customWidth="1"/>
    <col min="2" max="2" width="15.42578125" bestFit="1" customWidth="1"/>
    <col min="3" max="3" width="12.7109375" bestFit="1" customWidth="1"/>
    <col min="4" max="4" width="15.28515625" customWidth="1"/>
    <col min="5" max="5" width="14.7109375" bestFit="1" customWidth="1"/>
  </cols>
  <sheetData>
    <row r="1" spans="1:24" x14ac:dyDescent="0.25">
      <c r="A1" s="4" t="s">
        <v>0</v>
      </c>
      <c r="B1" s="1"/>
    </row>
    <row r="2" spans="1:24" x14ac:dyDescent="0.25">
      <c r="A2" s="1" t="s">
        <v>1</v>
      </c>
      <c r="B2" s="1"/>
    </row>
    <row r="3" spans="1:24" x14ac:dyDescent="0.25">
      <c r="A3" s="3" t="s">
        <v>44</v>
      </c>
      <c r="B3" s="1"/>
    </row>
    <row r="4" spans="1:24" x14ac:dyDescent="0.25">
      <c r="A4" s="3" t="s">
        <v>45</v>
      </c>
      <c r="B4" s="2"/>
    </row>
    <row r="5" spans="1:24" x14ac:dyDescent="0.25">
      <c r="A5" s="5" t="s">
        <v>37</v>
      </c>
      <c r="B5" s="25">
        <v>0</v>
      </c>
    </row>
    <row r="6" spans="1:24" x14ac:dyDescent="0.25">
      <c r="A6" s="5" t="s">
        <v>39</v>
      </c>
      <c r="B6" s="20">
        <v>0.3</v>
      </c>
    </row>
    <row r="7" spans="1:24" x14ac:dyDescent="0.25">
      <c r="A7" s="5" t="s">
        <v>40</v>
      </c>
      <c r="B7" s="21">
        <v>0.5</v>
      </c>
    </row>
    <row r="9" spans="1:24" x14ac:dyDescent="0.25">
      <c r="A9" s="4" t="s">
        <v>27</v>
      </c>
      <c r="B9" s="4" t="s">
        <v>21</v>
      </c>
      <c r="C9" s="4" t="s">
        <v>22</v>
      </c>
      <c r="D9" s="4" t="s">
        <v>23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3" t="s">
        <v>18</v>
      </c>
      <c r="B10" s="1">
        <f>MIN(AdjZDiff)</f>
        <v>-0.46538382736616768</v>
      </c>
      <c r="C10" s="1">
        <f t="array" ref="C10">MIN(IF(NOT(ISERROR(HardDiff)),HardDiff))</f>
        <v>-0.46538382736616768</v>
      </c>
      <c r="D10" s="1">
        <f t="array" ref="D10">MIN(IF(NOT(ISERROR(SoftDiff)),SoftDiff))</f>
        <v>-0.38786925686076756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3" t="s">
        <v>19</v>
      </c>
      <c r="B11" s="1">
        <f>MAX(AdjZDiff)</f>
        <v>0.68975141089833869</v>
      </c>
      <c r="C11" s="1">
        <f t="array" ref="C11">MAX(IF(NOT(ISERROR(HardDiff)),HardDiff))</f>
        <v>0.68975141089833869</v>
      </c>
      <c r="D11" s="1">
        <f t="array" ref="D11">MAX(IF(NOT(ISERROR(SoftDiff)),SoftDiff))</f>
        <v>0.43782088995465074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3" t="s">
        <v>20</v>
      </c>
      <c r="B12" s="1">
        <f>AVERAGE(AdjZDiff)</f>
        <v>2.6899875435353028E-2</v>
      </c>
      <c r="C12" s="1">
        <f t="array" ref="C12">AVERAGE(IF(NOT(ISERROR(HardDiff)),HardDiff))</f>
        <v>3.7383099425920996E-2</v>
      </c>
      <c r="D12" s="1">
        <f t="array" ref="D12">AVERAGE(IF(NOT(ISERROR(SoftDiff)),SoftDiff))</f>
        <v>1.8242761430238834E-2</v>
      </c>
      <c r="E12" s="1"/>
      <c r="F12" s="1"/>
      <c r="G12" s="1"/>
      <c r="H12" s="1"/>
      <c r="I12" s="4"/>
      <c r="J12" s="3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3" t="s">
        <v>24</v>
      </c>
      <c r="B13" s="1">
        <f>_xlfn.STDEV.P(AdjZDiff)</f>
        <v>0.18471771936008402</v>
      </c>
      <c r="C13" s="1">
        <f t="array" ref="C13">_xlfn.STDEV.P(IF(NOT(ISERROR(HardDiff)),HardDiff))</f>
        <v>0.21737321326110404</v>
      </c>
      <c r="D13" s="1">
        <f t="array" ref="D13">_xlfn.STDEV.P(IF(NOT(ISERROR(SoftDiff)),SoftDiff))</f>
        <v>0.15202533444813132</v>
      </c>
      <c r="E13" s="1"/>
      <c r="F13" s="1"/>
      <c r="G13" s="1"/>
      <c r="H13" s="1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3" t="s">
        <v>25</v>
      </c>
      <c r="B14" s="1">
        <f>SQRT(SUMSQ(AdjZDiff)/COUNTA(AdjZDiff))</f>
        <v>0.18666611675402761</v>
      </c>
      <c r="C14" s="1">
        <f t="array" ref="C14">SQRT(SUMSQ(IF(NOT(ISERROR(HardDiff)),HardDiff))/COUNTA((IF(NOT(ISERROR(HardDiff)),HardDiff))))</f>
        <v>0.14833614385844679</v>
      </c>
      <c r="D14" s="1">
        <f t="array" ref="D14">SQRT(SUMSQ(IF(NOT(ISERROR(SoftDiff)),SoftDiff))/COUNTA((IF(NOT(ISERROR(SoftDiff)),SoftDiff))))</f>
        <v>0.11331649292682183</v>
      </c>
      <c r="E14" s="4" t="str">
        <f>_xlfn.CONCAT("GOAL ",$B$6,"'")</f>
        <v>GOAL 0.3'</v>
      </c>
      <c r="F14" s="1"/>
      <c r="G14" s="1"/>
      <c r="H14" s="1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3" t="s">
        <v>26</v>
      </c>
      <c r="B15" s="1">
        <f>B14*1.96</f>
        <v>0.36586558883789411</v>
      </c>
      <c r="C15" s="1">
        <f>C14*1.96</f>
        <v>0.29073884196255573</v>
      </c>
      <c r="D15" s="1">
        <f>D14*1.96</f>
        <v>0.2221003261365708</v>
      </c>
      <c r="E15" s="4" t="str">
        <f>_xlfn.CONCAT("GOAL +/- ",$B$6*1.96)</f>
        <v>GOAL +/- 0.588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3" t="str">
        <f>_xlfn.CONCAT("Pts within +/- ",$B$6,"'")</f>
        <v>Pts within +/- 0.3'</v>
      </c>
      <c r="B16" s="6">
        <f>COUNTIFS(AdjZDiff,"&lt;="&amp;$B$6,AdjZDiff,"&gt;=-"&amp;$B$6)/COUNT(AdjZDiff)</f>
        <v>0.90812720848056538</v>
      </c>
      <c r="C16" s="6">
        <f>COUNTIFS(HardDiff,"&lt;="&amp;$B$6,HardDiff,"&gt;=-"&amp;$B$6)/COUNT(HardDiff)</f>
        <v>0.84375</v>
      </c>
      <c r="D16" s="6">
        <f>COUNTIFS(SoftDiff,"&lt;="&amp;$B$6,SoftDiff,"&gt;=-"&amp;$B$6)/COUNT(SoftDiff)</f>
        <v>0.96129032258064517</v>
      </c>
      <c r="E16" s="4" t="s">
        <v>11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3" t="str">
        <f>_xlfn.CONCAT("Pts within +/- ",$B$7,"'")</f>
        <v>Pts within +/- 0.5'</v>
      </c>
      <c r="B17" s="6">
        <f>COUNTIFS(AdjZDiff,"&lt;="&amp;$B$7,AdjZDiff,"&gt;=-"&amp;$B$7)/COUNT(AdjZDiff)</f>
        <v>0.98939929328621912</v>
      </c>
      <c r="C17" s="6">
        <f>COUNTIFS(HardDiff,"&lt;="&amp;$B$7,HardDiff,"&gt;=-"&amp;$B$7)/COUNT(HardDiff)</f>
        <v>0.9765625</v>
      </c>
      <c r="D17" s="6">
        <f>COUNTIFS(SoftDiff,"&lt;="&amp;$B$7,SoftDiff,"&gt;=-"&amp;$B$7)/COUNT(SoftDiff)</f>
        <v>1</v>
      </c>
      <c r="E17" s="4" t="s">
        <v>12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3" t="s">
        <v>34</v>
      </c>
      <c r="B19" s="9" t="str">
        <f>IF(C20&gt;0.5,"DIGGING","FLOATING")</f>
        <v>DIGGING</v>
      </c>
      <c r="C19" s="3" t="s">
        <v>35</v>
      </c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3" t="s">
        <v>31</v>
      </c>
      <c r="B20" s="1">
        <f>COUNTIF(AdjZDiff,"&gt;0")</f>
        <v>157</v>
      </c>
      <c r="C20" s="8">
        <f>B20/COUNTA(AdjZDiff)</f>
        <v>0.55477031802120136</v>
      </c>
      <c r="D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3" t="s">
        <v>32</v>
      </c>
      <c r="B21" s="1">
        <f>COUNTIF(AdjZDiff,"&lt;0")</f>
        <v>126</v>
      </c>
      <c r="C21" s="8">
        <f>B21/COUNTA(AdjZDiff)</f>
        <v>0.44522968197879859</v>
      </c>
      <c r="D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3" t="s">
        <v>33</v>
      </c>
      <c r="B22" s="7" t="str">
        <f>CONCATENATE(B20,"/",B21)</f>
        <v>157/126</v>
      </c>
      <c r="C22" s="7" t="str">
        <f>CONCATENATE(TEXT(C20,"0%"),"/",TEXT(C21,"0%"))</f>
        <v>55%/45%</v>
      </c>
      <c r="D22" s="4" t="s">
        <v>13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 t="str">
        <f>_xlfn.CONCAT("Points Greater than Tolerance of +/- ",$B$6)</f>
        <v>Points Greater than Tolerance of +/- 0.3</v>
      </c>
      <c r="B24" s="1">
        <f>SUMPRODUCT(--(ABS(AdjZDiff)&gt;$B$6))</f>
        <v>26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 t="str">
        <f>_xlfn.CONCAT("Points Greater than Tolerance of +/- ",$B$7)</f>
        <v>Points Greater than Tolerance of +/- 0.5</v>
      </c>
      <c r="B25" s="1">
        <f>SUMPRODUCT(--(ABS(AdjZDiff)&gt;$B$7))</f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 t="s">
        <v>14</v>
      </c>
      <c r="B26" s="1">
        <v>29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 t="s">
        <v>15</v>
      </c>
      <c r="B27" s="1">
        <v>283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 t="s">
        <v>16</v>
      </c>
      <c r="B28" s="1">
        <f>B26+B27</f>
        <v>312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PointData</vt:lpstr>
      <vt:lpstr>Results</vt:lpstr>
      <vt:lpstr>AdjZDiff</vt:lpstr>
      <vt:lpstr>HardDiff</vt:lpstr>
      <vt:lpstr>Point</vt:lpstr>
      <vt:lpstr>SoftDiff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wingr</dc:creator>
  <cp:lastModifiedBy>SOWINSKI, KEITH D</cp:lastModifiedBy>
  <dcterms:created xsi:type="dcterms:W3CDTF">2017-06-15T21:28:18Z</dcterms:created>
  <dcterms:modified xsi:type="dcterms:W3CDTF">2021-01-22T13:40:32Z</dcterms:modified>
</cp:coreProperties>
</file>